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queryTables/queryTable1.xml" ContentType="application/vnd.openxmlformats-officedocument.spreadsheetml.queryTable+xml"/>
  <Override PartName="/xl/comments2.xml" ContentType="application/vnd.openxmlformats-officedocument.spreadsheetml.comments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120" yWindow="100" windowWidth="20120" windowHeight="7180"/>
  </bookViews>
  <sheets>
    <sheet name="Notes" sheetId="1" r:id="rId1"/>
    <sheet name="User Input" sheetId="6" r:id="rId2"/>
    <sheet name="War Room" sheetId="4" r:id="rId3"/>
    <sheet name="Cheat Sheet" sheetId="7" r:id="rId4"/>
    <sheet name="Projections" sheetId="2" r:id="rId5"/>
    <sheet name="Tiers" sheetId="3" r:id="rId6"/>
    <sheet name="Razzball Rankings" sheetId="9" state="hidden" r:id="rId7"/>
    <sheet name="Razzball Projections" sheetId="5" state="hidden" r:id="rId8"/>
    <sheet name="Fantasy Pros ECR" sheetId="10" state="hidden" r:id="rId9"/>
    <sheet name="Fantasy Pros ADP" sheetId="8" state="hidden" r:id="rId10"/>
    <sheet name="numberFire DST-K FP" sheetId="11" state="hidden" r:id="rId11"/>
  </sheets>
  <definedNames>
    <definedName name="_xlnm._FilterDatabase" localSheetId="3" hidden="1">'Cheat Sheet'!$A$2:$Z$323</definedName>
    <definedName name="_xlnm._FilterDatabase" localSheetId="2" hidden="1">'War Room'!$J$2:$P$6</definedName>
    <definedName name="ADP" localSheetId="9">'Fantasy Pros ADP'!$A$1:$L$253</definedName>
    <definedName name="ECR_PlusRazzball_Standard" localSheetId="8">'Fantasy Pros ECR'!$A$1:$J$312</definedName>
    <definedName name="projections" localSheetId="7">'Razzball Projections'!$A$1:$W$322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7" l="1"/>
  <c r="A17" i="7"/>
  <c r="B4" i="7"/>
  <c r="A4" i="7"/>
  <c r="B5" i="7"/>
  <c r="A5" i="7"/>
  <c r="B6" i="7"/>
  <c r="A6" i="7"/>
  <c r="B7" i="7"/>
  <c r="A7" i="7"/>
  <c r="B8" i="7"/>
  <c r="A8" i="7"/>
  <c r="B9" i="7"/>
  <c r="A9" i="7"/>
  <c r="B11" i="7"/>
  <c r="A11" i="7"/>
  <c r="B10" i="7"/>
  <c r="A10" i="7"/>
  <c r="B12" i="7"/>
  <c r="A12" i="7"/>
  <c r="B13" i="7"/>
  <c r="A13" i="7"/>
  <c r="B14" i="7"/>
  <c r="A14" i="7"/>
  <c r="B15" i="7"/>
  <c r="A15" i="7"/>
  <c r="B16" i="7"/>
  <c r="A16" i="7"/>
  <c r="B18" i="7"/>
  <c r="A18" i="7"/>
  <c r="B19" i="7"/>
  <c r="A19" i="7"/>
  <c r="B22" i="7"/>
  <c r="A22" i="7"/>
  <c r="B20" i="7"/>
  <c r="A20" i="7"/>
  <c r="B21" i="7"/>
  <c r="A21" i="7"/>
  <c r="B23" i="7"/>
  <c r="A23" i="7"/>
  <c r="B24" i="7"/>
  <c r="A24" i="7"/>
  <c r="B25" i="7"/>
  <c r="A25" i="7"/>
  <c r="B26" i="7"/>
  <c r="A26" i="7"/>
  <c r="B27" i="7"/>
  <c r="A27" i="7"/>
  <c r="B30" i="7"/>
  <c r="A30" i="7"/>
  <c r="B29" i="7"/>
  <c r="A29" i="7"/>
  <c r="B28" i="7"/>
  <c r="A28" i="7"/>
  <c r="B31" i="7"/>
  <c r="A31" i="7"/>
  <c r="B32" i="7"/>
  <c r="A32" i="7"/>
  <c r="B33" i="7"/>
  <c r="A33" i="7"/>
  <c r="B34" i="7"/>
  <c r="A34" i="7"/>
  <c r="B35" i="7"/>
  <c r="A35" i="7"/>
  <c r="B36" i="7"/>
  <c r="A36" i="7"/>
  <c r="B37" i="7"/>
  <c r="A37" i="7"/>
  <c r="B38" i="7"/>
  <c r="A38" i="7"/>
  <c r="B39" i="7"/>
  <c r="A39" i="7"/>
  <c r="B40" i="7"/>
  <c r="A40" i="7"/>
  <c r="B41" i="7"/>
  <c r="A41" i="7"/>
  <c r="B42" i="7"/>
  <c r="A42" i="7"/>
  <c r="B46" i="7"/>
  <c r="A46" i="7"/>
  <c r="B44" i="7"/>
  <c r="A44" i="7"/>
  <c r="B43" i="7"/>
  <c r="A43" i="7"/>
  <c r="B45" i="7"/>
  <c r="A45" i="7"/>
  <c r="B47" i="7"/>
  <c r="A47" i="7"/>
  <c r="B48" i="7"/>
  <c r="A48" i="7"/>
  <c r="B50" i="7"/>
  <c r="A50" i="7"/>
  <c r="B49" i="7"/>
  <c r="A49" i="7"/>
  <c r="B55" i="7"/>
  <c r="A55" i="7"/>
  <c r="B51" i="7"/>
  <c r="A51" i="7"/>
  <c r="B52" i="7"/>
  <c r="A52" i="7"/>
  <c r="B53" i="7"/>
  <c r="A53" i="7"/>
  <c r="B54" i="7"/>
  <c r="A54" i="7"/>
  <c r="B58" i="7"/>
  <c r="A58" i="7"/>
  <c r="B56" i="7"/>
  <c r="A56" i="7"/>
  <c r="B57" i="7"/>
  <c r="A57" i="7"/>
  <c r="B59" i="7"/>
  <c r="A59" i="7"/>
  <c r="B60" i="7"/>
  <c r="A60" i="7"/>
  <c r="B61" i="7"/>
  <c r="A61" i="7"/>
  <c r="B62" i="7"/>
  <c r="A62" i="7"/>
  <c r="B63" i="7"/>
  <c r="A63" i="7"/>
  <c r="B81" i="7"/>
  <c r="A81" i="7"/>
  <c r="B65" i="7"/>
  <c r="A65" i="7"/>
  <c r="B64" i="7"/>
  <c r="A64" i="7"/>
  <c r="B67" i="7"/>
  <c r="A67" i="7"/>
  <c r="B66" i="7"/>
  <c r="A66" i="7"/>
  <c r="B69" i="7"/>
  <c r="A69" i="7"/>
  <c r="B70" i="7"/>
  <c r="A70" i="7"/>
  <c r="B71" i="7"/>
  <c r="A71" i="7"/>
  <c r="B72" i="7"/>
  <c r="A72" i="7"/>
  <c r="B73" i="7"/>
  <c r="A73" i="7"/>
  <c r="B74" i="7"/>
  <c r="A74" i="7"/>
  <c r="B75" i="7"/>
  <c r="A75" i="7"/>
  <c r="B104" i="7"/>
  <c r="A104" i="7"/>
  <c r="B77" i="7"/>
  <c r="A77" i="7"/>
  <c r="B68" i="7"/>
  <c r="A68" i="7"/>
  <c r="B79" i="7"/>
  <c r="A79" i="7"/>
  <c r="B80" i="7"/>
  <c r="A80" i="7"/>
  <c r="B76" i="7"/>
  <c r="A76" i="7"/>
  <c r="B82" i="7"/>
  <c r="A82" i="7"/>
  <c r="B83" i="7"/>
  <c r="A83" i="7"/>
  <c r="B84" i="7"/>
  <c r="A84" i="7"/>
  <c r="B90" i="7"/>
  <c r="A90" i="7"/>
  <c r="B86" i="7"/>
  <c r="A86" i="7"/>
  <c r="B87" i="7"/>
  <c r="A87" i="7"/>
  <c r="B78" i="7"/>
  <c r="A78" i="7"/>
  <c r="B89" i="7"/>
  <c r="A89" i="7"/>
  <c r="B91" i="7"/>
  <c r="A91" i="7"/>
  <c r="B94" i="7"/>
  <c r="A94" i="7"/>
  <c r="B92" i="7"/>
  <c r="A92" i="7"/>
  <c r="B88" i="7"/>
  <c r="A88" i="7"/>
  <c r="B102" i="7"/>
  <c r="A102" i="7"/>
  <c r="B95" i="7"/>
  <c r="A95" i="7"/>
  <c r="B93" i="7"/>
  <c r="A93" i="7"/>
  <c r="B96" i="7"/>
  <c r="A96" i="7"/>
  <c r="B98" i="7"/>
  <c r="A98" i="7"/>
  <c r="B97" i="7"/>
  <c r="A97" i="7"/>
  <c r="B100" i="7"/>
  <c r="A100" i="7"/>
  <c r="B99" i="7"/>
  <c r="A99" i="7"/>
  <c r="B101" i="7"/>
  <c r="A101" i="7"/>
  <c r="B103" i="7"/>
  <c r="A103" i="7"/>
  <c r="B112" i="7"/>
  <c r="A112" i="7"/>
  <c r="B105" i="7"/>
  <c r="A105" i="7"/>
  <c r="B106" i="7"/>
  <c r="A106" i="7"/>
  <c r="B107" i="7"/>
  <c r="A107" i="7"/>
  <c r="B108" i="7"/>
  <c r="A108" i="7"/>
  <c r="B109" i="7"/>
  <c r="A109" i="7"/>
  <c r="B117" i="7"/>
  <c r="A117" i="7"/>
  <c r="B110" i="7"/>
  <c r="A110" i="7"/>
  <c r="B122" i="7"/>
  <c r="A122" i="7"/>
  <c r="B113" i="7"/>
  <c r="A113" i="7"/>
  <c r="B115" i="7"/>
  <c r="A115" i="7"/>
  <c r="B116" i="7"/>
  <c r="A116" i="7"/>
  <c r="B119" i="7"/>
  <c r="A119" i="7"/>
  <c r="B123" i="7"/>
  <c r="A123" i="7"/>
  <c r="B118" i="7"/>
  <c r="A118" i="7"/>
  <c r="B121" i="7"/>
  <c r="A121" i="7"/>
  <c r="B120" i="7"/>
  <c r="A120" i="7"/>
  <c r="B125" i="7"/>
  <c r="A125" i="7"/>
  <c r="B126" i="7"/>
  <c r="A126" i="7"/>
  <c r="B129" i="7"/>
  <c r="A129" i="7"/>
  <c r="B124" i="7"/>
  <c r="A124" i="7"/>
  <c r="B127" i="7"/>
  <c r="A127" i="7"/>
  <c r="B134" i="7"/>
  <c r="A134" i="7"/>
  <c r="B130" i="7"/>
  <c r="A130" i="7"/>
  <c r="B128" i="7"/>
  <c r="A128" i="7"/>
  <c r="B85" i="7"/>
  <c r="A85" i="7"/>
  <c r="B132" i="7"/>
  <c r="A132" i="7"/>
  <c r="B131" i="7"/>
  <c r="A131" i="7"/>
  <c r="B114" i="7"/>
  <c r="A114" i="7"/>
  <c r="B133" i="7"/>
  <c r="A133" i="7"/>
  <c r="B200" i="7"/>
  <c r="A200" i="7"/>
  <c r="B135" i="7"/>
  <c r="A135" i="7"/>
  <c r="B137" i="7"/>
  <c r="A137" i="7"/>
  <c r="B142" i="7"/>
  <c r="A142" i="7"/>
  <c r="B138" i="7"/>
  <c r="A138" i="7"/>
  <c r="B140" i="7"/>
  <c r="A140" i="7"/>
  <c r="B139" i="7"/>
  <c r="A139" i="7"/>
  <c r="B136" i="7"/>
  <c r="A136" i="7"/>
  <c r="B141" i="7"/>
  <c r="A141" i="7"/>
  <c r="B146" i="7"/>
  <c r="A146" i="7"/>
  <c r="B111" i="7"/>
  <c r="A111" i="7"/>
  <c r="B144" i="7"/>
  <c r="A144" i="7"/>
  <c r="B143" i="7"/>
  <c r="A143" i="7"/>
  <c r="B147" i="7"/>
  <c r="A147" i="7"/>
  <c r="B149" i="7"/>
  <c r="A149" i="7"/>
  <c r="B148" i="7"/>
  <c r="A148" i="7"/>
  <c r="B150" i="7"/>
  <c r="A150" i="7"/>
  <c r="B152" i="7"/>
  <c r="A152" i="7"/>
  <c r="B151" i="7"/>
  <c r="A151" i="7"/>
  <c r="B155" i="7"/>
  <c r="A155" i="7"/>
  <c r="B153" i="7"/>
  <c r="A153" i="7"/>
  <c r="B145" i="7"/>
  <c r="A145" i="7"/>
  <c r="B158" i="7"/>
  <c r="A158" i="7"/>
  <c r="B154" i="7"/>
  <c r="A154" i="7"/>
  <c r="B162" i="7"/>
  <c r="A162" i="7"/>
  <c r="B160" i="7"/>
  <c r="A160" i="7"/>
  <c r="B156" i="7"/>
  <c r="A156" i="7"/>
  <c r="B163" i="7"/>
  <c r="A163" i="7"/>
  <c r="B159" i="7"/>
  <c r="A159" i="7"/>
  <c r="B164" i="7"/>
  <c r="A164" i="7"/>
  <c r="B165" i="7"/>
  <c r="A165" i="7"/>
  <c r="B172" i="7"/>
  <c r="A172" i="7"/>
  <c r="B166" i="7"/>
  <c r="A166" i="7"/>
  <c r="B167" i="7"/>
  <c r="A167" i="7"/>
  <c r="B169" i="7"/>
  <c r="A169" i="7"/>
  <c r="B168" i="7"/>
  <c r="A168" i="7"/>
  <c r="B171" i="7"/>
  <c r="A171" i="7"/>
  <c r="B161" i="7"/>
  <c r="A161" i="7"/>
  <c r="B173" i="7"/>
  <c r="A173" i="7"/>
  <c r="B177" i="7"/>
  <c r="A177" i="7"/>
  <c r="B174" i="7"/>
  <c r="A174" i="7"/>
  <c r="B175" i="7"/>
  <c r="A175" i="7"/>
  <c r="B178" i="7"/>
  <c r="A178" i="7"/>
  <c r="B176" i="7"/>
  <c r="A176" i="7"/>
  <c r="B182" i="7"/>
  <c r="A182" i="7"/>
  <c r="B179" i="7"/>
  <c r="A179" i="7"/>
  <c r="B181" i="7"/>
  <c r="A181" i="7"/>
  <c r="B170" i="7"/>
  <c r="A170" i="7"/>
  <c r="B184" i="7"/>
  <c r="A184" i="7"/>
  <c r="B186" i="7"/>
  <c r="A186" i="7"/>
  <c r="B180" i="7"/>
  <c r="A180" i="7"/>
  <c r="B187" i="7"/>
  <c r="A187" i="7"/>
  <c r="B183" i="7"/>
  <c r="A183" i="7"/>
  <c r="B188" i="7"/>
  <c r="A188" i="7"/>
  <c r="B191" i="7"/>
  <c r="A191" i="7"/>
  <c r="B189" i="7"/>
  <c r="A189" i="7"/>
  <c r="B190" i="7"/>
  <c r="A190" i="7"/>
  <c r="B193" i="7"/>
  <c r="A193" i="7"/>
  <c r="B192" i="7"/>
  <c r="A192" i="7"/>
  <c r="B197" i="7"/>
  <c r="A197" i="7"/>
  <c r="B195" i="7"/>
  <c r="A195" i="7"/>
  <c r="B185" i="7"/>
  <c r="A185" i="7"/>
  <c r="B199" i="7"/>
  <c r="A199" i="7"/>
  <c r="B194" i="7"/>
  <c r="A194" i="7"/>
  <c r="B201" i="7"/>
  <c r="A201" i="7"/>
  <c r="B198" i="7"/>
  <c r="A198" i="7"/>
  <c r="B157" i="7"/>
  <c r="A157" i="7"/>
  <c r="B202" i="7"/>
  <c r="A202" i="7"/>
  <c r="B203" i="7"/>
  <c r="A203" i="7"/>
  <c r="B204" i="7"/>
  <c r="A204" i="7"/>
  <c r="B205" i="7"/>
  <c r="A205" i="7"/>
  <c r="B206" i="7"/>
  <c r="A206" i="7"/>
  <c r="B207" i="7"/>
  <c r="A207" i="7"/>
  <c r="B208" i="7"/>
  <c r="A208" i="7"/>
  <c r="B209" i="7"/>
  <c r="A209" i="7"/>
  <c r="B210" i="7"/>
  <c r="A210" i="7"/>
  <c r="B211" i="7"/>
  <c r="A211" i="7"/>
  <c r="B212" i="7"/>
  <c r="A212" i="7"/>
  <c r="B213" i="7"/>
  <c r="A213" i="7"/>
  <c r="B196" i="7"/>
  <c r="A196" i="7"/>
  <c r="B214" i="7"/>
  <c r="A214" i="7"/>
  <c r="B215" i="7"/>
  <c r="A215" i="7"/>
  <c r="B216" i="7"/>
  <c r="A216" i="7"/>
  <c r="B217" i="7"/>
  <c r="A217" i="7"/>
  <c r="B218" i="7"/>
  <c r="A218" i="7"/>
  <c r="B219" i="7"/>
  <c r="A219" i="7"/>
  <c r="B220" i="7"/>
  <c r="A220" i="7"/>
  <c r="B221" i="7"/>
  <c r="A221" i="7"/>
  <c r="B222" i="7"/>
  <c r="A222" i="7"/>
  <c r="B223" i="7"/>
  <c r="A223" i="7"/>
  <c r="B224" i="7"/>
  <c r="A224" i="7"/>
  <c r="B225" i="7"/>
  <c r="A225" i="7"/>
  <c r="B226" i="7"/>
  <c r="A226" i="7"/>
  <c r="B227" i="7"/>
  <c r="A227" i="7"/>
  <c r="B228" i="7"/>
  <c r="A228" i="7"/>
  <c r="B229" i="7"/>
  <c r="A229" i="7"/>
  <c r="B230" i="7"/>
  <c r="A230" i="7"/>
  <c r="B231" i="7"/>
  <c r="A231" i="7"/>
  <c r="B232" i="7"/>
  <c r="A232" i="7"/>
  <c r="B233" i="7"/>
  <c r="A233" i="7"/>
  <c r="B234" i="7"/>
  <c r="A234" i="7"/>
  <c r="B235" i="7"/>
  <c r="A235" i="7"/>
  <c r="B236" i="7"/>
  <c r="A236" i="7"/>
  <c r="B237" i="7"/>
  <c r="A237" i="7"/>
  <c r="B238" i="7"/>
  <c r="A238" i="7"/>
  <c r="B239" i="7"/>
  <c r="A239" i="7"/>
  <c r="B240" i="7"/>
  <c r="A240" i="7"/>
  <c r="B241" i="7"/>
  <c r="A241" i="7"/>
  <c r="B242" i="7"/>
  <c r="A242" i="7"/>
  <c r="B243" i="7"/>
  <c r="A243" i="7"/>
  <c r="B244" i="7"/>
  <c r="A244" i="7"/>
  <c r="B245" i="7"/>
  <c r="A245" i="7"/>
  <c r="B246" i="7"/>
  <c r="A246" i="7"/>
  <c r="B247" i="7"/>
  <c r="A247" i="7"/>
  <c r="B248" i="7"/>
  <c r="A248" i="7"/>
  <c r="B249" i="7"/>
  <c r="A249" i="7"/>
  <c r="B250" i="7"/>
  <c r="A250" i="7"/>
  <c r="B251" i="7"/>
  <c r="A251" i="7"/>
  <c r="B252" i="7"/>
  <c r="A252" i="7"/>
  <c r="B253" i="7"/>
  <c r="A253" i="7"/>
  <c r="B254" i="7"/>
  <c r="A254" i="7"/>
  <c r="B255" i="7"/>
  <c r="A255" i="7"/>
  <c r="B256" i="7"/>
  <c r="A256" i="7"/>
  <c r="B257" i="7"/>
  <c r="A257" i="7"/>
  <c r="B258" i="7"/>
  <c r="A258" i="7"/>
  <c r="B259" i="7"/>
  <c r="A259" i="7"/>
  <c r="B260" i="7"/>
  <c r="A260" i="7"/>
  <c r="B261" i="7"/>
  <c r="A261" i="7"/>
  <c r="B262" i="7"/>
  <c r="A262" i="7"/>
  <c r="B263" i="7"/>
  <c r="A263" i="7"/>
  <c r="B264" i="7"/>
  <c r="A264" i="7"/>
  <c r="B265" i="7"/>
  <c r="A265" i="7"/>
  <c r="B266" i="7"/>
  <c r="A266" i="7"/>
  <c r="B267" i="7"/>
  <c r="A267" i="7"/>
  <c r="B268" i="7"/>
  <c r="A268" i="7"/>
  <c r="B269" i="7"/>
  <c r="A269" i="7"/>
  <c r="B270" i="7"/>
  <c r="A270" i="7"/>
  <c r="B271" i="7"/>
  <c r="A271" i="7"/>
  <c r="B272" i="7"/>
  <c r="A272" i="7"/>
  <c r="B273" i="7"/>
  <c r="A273" i="7"/>
  <c r="B274" i="7"/>
  <c r="A274" i="7"/>
  <c r="B275" i="7"/>
  <c r="A275" i="7"/>
  <c r="B276" i="7"/>
  <c r="A276" i="7"/>
  <c r="B277" i="7"/>
  <c r="A277" i="7"/>
  <c r="B278" i="7"/>
  <c r="A278" i="7"/>
  <c r="B279" i="7"/>
  <c r="A279" i="7"/>
  <c r="B280" i="7"/>
  <c r="A280" i="7"/>
  <c r="B281" i="7"/>
  <c r="A281" i="7"/>
  <c r="B282" i="7"/>
  <c r="A282" i="7"/>
  <c r="B283" i="7"/>
  <c r="A283" i="7"/>
  <c r="B284" i="7"/>
  <c r="A284" i="7"/>
  <c r="B285" i="7"/>
  <c r="A285" i="7"/>
  <c r="B286" i="7"/>
  <c r="A286" i="7"/>
  <c r="B287" i="7"/>
  <c r="A287" i="7"/>
  <c r="B288" i="7"/>
  <c r="A288" i="7"/>
  <c r="B289" i="7"/>
  <c r="A289" i="7"/>
  <c r="B290" i="7"/>
  <c r="A290" i="7"/>
  <c r="B291" i="7"/>
  <c r="A291" i="7"/>
  <c r="B292" i="7"/>
  <c r="A292" i="7"/>
  <c r="B293" i="7"/>
  <c r="A293" i="7"/>
  <c r="B294" i="7"/>
  <c r="A294" i="7"/>
  <c r="B295" i="7"/>
  <c r="A295" i="7"/>
  <c r="B296" i="7"/>
  <c r="A296" i="7"/>
  <c r="B297" i="7"/>
  <c r="A297" i="7"/>
  <c r="B298" i="7"/>
  <c r="A298" i="7"/>
  <c r="B299" i="7"/>
  <c r="A299" i="7"/>
  <c r="B300" i="7"/>
  <c r="A300" i="7"/>
  <c r="B301" i="7"/>
  <c r="A301" i="7"/>
  <c r="B302" i="7"/>
  <c r="A302" i="7"/>
  <c r="B303" i="7"/>
  <c r="A303" i="7"/>
  <c r="B304" i="7"/>
  <c r="A304" i="7"/>
  <c r="B305" i="7"/>
  <c r="A305" i="7"/>
  <c r="B306" i="7"/>
  <c r="A306" i="7"/>
  <c r="B307" i="7"/>
  <c r="A307" i="7"/>
  <c r="B308" i="7"/>
  <c r="A308" i="7"/>
  <c r="B309" i="7"/>
  <c r="A309" i="7"/>
  <c r="B310" i="7"/>
  <c r="A310" i="7"/>
  <c r="B311" i="7"/>
  <c r="A311" i="7"/>
  <c r="B312" i="7"/>
  <c r="A312" i="7"/>
  <c r="B313" i="7"/>
  <c r="A313" i="7"/>
  <c r="B314" i="7"/>
  <c r="A314" i="7"/>
  <c r="B315" i="7"/>
  <c r="A315" i="7"/>
  <c r="B316" i="7"/>
  <c r="A316" i="7"/>
  <c r="B317" i="7"/>
  <c r="A317" i="7"/>
  <c r="B318" i="7"/>
  <c r="A318" i="7"/>
  <c r="B319" i="7"/>
  <c r="A319" i="7"/>
  <c r="B320" i="7"/>
  <c r="A320" i="7"/>
  <c r="B321" i="7"/>
  <c r="A321" i="7"/>
  <c r="B322" i="7"/>
  <c r="A322" i="7"/>
  <c r="B323" i="7"/>
  <c r="A323" i="7"/>
  <c r="B3" i="7"/>
  <c r="A3" i="7"/>
  <c r="R299" i="5"/>
  <c r="T299" i="5"/>
  <c r="R300" i="5"/>
  <c r="T300" i="5"/>
  <c r="R301" i="5"/>
  <c r="T301" i="5"/>
  <c r="R302" i="5"/>
  <c r="T302" i="5"/>
  <c r="W303" i="7"/>
  <c r="R303" i="5"/>
  <c r="T303" i="5"/>
  <c r="R304" i="5"/>
  <c r="T304" i="5"/>
  <c r="W305" i="7"/>
  <c r="R305" i="5"/>
  <c r="T305" i="5"/>
  <c r="R306" i="5"/>
  <c r="T306" i="5"/>
  <c r="W307" i="7"/>
  <c r="R307" i="5"/>
  <c r="T307" i="5"/>
  <c r="R308" i="5"/>
  <c r="T308" i="5"/>
  <c r="R309" i="5"/>
  <c r="T309" i="5"/>
  <c r="R310" i="5"/>
  <c r="T310" i="5"/>
  <c r="R311" i="5"/>
  <c r="T311" i="5"/>
  <c r="R312" i="5"/>
  <c r="T312" i="5"/>
  <c r="R313" i="5"/>
  <c r="T313" i="5"/>
  <c r="R314" i="5"/>
  <c r="T314" i="5"/>
  <c r="R315" i="5"/>
  <c r="T315" i="5"/>
  <c r="R316" i="5"/>
  <c r="T316" i="5"/>
  <c r="R317" i="5"/>
  <c r="T317" i="5"/>
  <c r="R318" i="5"/>
  <c r="T318" i="5"/>
  <c r="R319" i="5"/>
  <c r="T319" i="5"/>
  <c r="R320" i="5"/>
  <c r="T320" i="5"/>
  <c r="R321" i="5"/>
  <c r="T321" i="5"/>
  <c r="R322" i="5"/>
  <c r="T322" i="5"/>
  <c r="S299" i="5"/>
  <c r="S300" i="5"/>
  <c r="S301" i="5"/>
  <c r="S302" i="5"/>
  <c r="S303" i="5"/>
  <c r="S304" i="5"/>
  <c r="S305" i="5"/>
  <c r="S306" i="5"/>
  <c r="S307" i="5"/>
  <c r="S308" i="5"/>
  <c r="S309" i="5"/>
  <c r="S310" i="5"/>
  <c r="S311" i="5"/>
  <c r="S312" i="5"/>
  <c r="S313" i="5"/>
  <c r="S314" i="5"/>
  <c r="S315" i="5"/>
  <c r="S316" i="5"/>
  <c r="S317" i="5"/>
  <c r="S318" i="5"/>
  <c r="S319" i="5"/>
  <c r="S320" i="5"/>
  <c r="S321" i="5"/>
  <c r="S322" i="5"/>
  <c r="B300" i="2"/>
  <c r="S300" i="2"/>
  <c r="U300" i="7"/>
  <c r="V300" i="7"/>
  <c r="W300" i="7"/>
  <c r="U301" i="7"/>
  <c r="V301" i="7"/>
  <c r="W301" i="7"/>
  <c r="U302" i="7"/>
  <c r="V302" i="7"/>
  <c r="W302" i="7"/>
  <c r="U303" i="7"/>
  <c r="V303" i="7"/>
  <c r="U304" i="7"/>
  <c r="V304" i="7"/>
  <c r="W304" i="7"/>
  <c r="U305" i="7"/>
  <c r="V305" i="7"/>
  <c r="U306" i="7"/>
  <c r="V306" i="7"/>
  <c r="W306" i="7"/>
  <c r="U307" i="7"/>
  <c r="V307" i="7"/>
  <c r="U308" i="7"/>
  <c r="V308" i="7"/>
  <c r="W308" i="7"/>
  <c r="U309" i="7"/>
  <c r="V309" i="7"/>
  <c r="W309" i="7"/>
  <c r="U310" i="7"/>
  <c r="W310" i="7"/>
  <c r="V310" i="7"/>
  <c r="U311" i="7"/>
  <c r="V311" i="7"/>
  <c r="W311" i="7"/>
  <c r="U312" i="7"/>
  <c r="W312" i="7"/>
  <c r="V312" i="7"/>
  <c r="U313" i="7"/>
  <c r="V313" i="7"/>
  <c r="U314" i="7"/>
  <c r="V314" i="7"/>
  <c r="W314" i="7"/>
  <c r="U315" i="7"/>
  <c r="V315" i="7"/>
  <c r="U316" i="7"/>
  <c r="V316" i="7"/>
  <c r="W316" i="7"/>
  <c r="U317" i="7"/>
  <c r="V317" i="7"/>
  <c r="W317" i="7"/>
  <c r="U318" i="7"/>
  <c r="W318" i="7"/>
  <c r="V318" i="7"/>
  <c r="U319" i="7"/>
  <c r="V319" i="7"/>
  <c r="W319" i="7"/>
  <c r="U320" i="7"/>
  <c r="W320" i="7"/>
  <c r="V320" i="7"/>
  <c r="U321" i="7"/>
  <c r="V321" i="7"/>
  <c r="U322" i="7"/>
  <c r="V322" i="7"/>
  <c r="W322" i="7"/>
  <c r="U323" i="7"/>
  <c r="V323" i="7"/>
  <c r="X308" i="7"/>
  <c r="Y308" i="7"/>
  <c r="Z308" i="7"/>
  <c r="W323" i="7"/>
  <c r="W315" i="7"/>
  <c r="W321" i="7"/>
  <c r="W313" i="7"/>
  <c r="A44" i="4"/>
  <c r="A45" i="4"/>
  <c r="A46" i="4"/>
  <c r="A47" i="4"/>
  <c r="A48" i="4"/>
  <c r="B11" i="6"/>
  <c r="A49" i="4"/>
  <c r="B12" i="6"/>
  <c r="A50" i="4"/>
  <c r="B13" i="6"/>
  <c r="A51" i="4"/>
  <c r="B14" i="6"/>
  <c r="A52" i="4"/>
  <c r="B15" i="6"/>
  <c r="A53" i="4"/>
  <c r="B16" i="6"/>
  <c r="A54" i="4"/>
  <c r="B17" i="6"/>
  <c r="A55" i="4"/>
  <c r="B18" i="6"/>
  <c r="A56" i="4"/>
  <c r="B19" i="6"/>
  <c r="A57" i="4"/>
  <c r="B20" i="6"/>
  <c r="A58" i="4"/>
  <c r="A43" i="4"/>
  <c r="B17" i="2"/>
  <c r="C3" i="7"/>
  <c r="D3" i="7"/>
  <c r="C4" i="7"/>
  <c r="D4" i="7"/>
  <c r="C5" i="7"/>
  <c r="D5" i="7"/>
  <c r="C6" i="7"/>
  <c r="D6" i="7"/>
  <c r="C7" i="7"/>
  <c r="D7" i="7"/>
  <c r="C8" i="7"/>
  <c r="D8" i="7"/>
  <c r="C9" i="7"/>
  <c r="D9" i="7"/>
  <c r="C11" i="7"/>
  <c r="D11" i="7"/>
  <c r="C10" i="7"/>
  <c r="D10" i="7"/>
  <c r="C12" i="7"/>
  <c r="D12" i="7"/>
  <c r="C13" i="7"/>
  <c r="D13" i="7"/>
  <c r="C14" i="7"/>
  <c r="D14" i="7"/>
  <c r="C15" i="7"/>
  <c r="D15" i="7"/>
  <c r="C16" i="7"/>
  <c r="D16" i="7"/>
  <c r="C18" i="7"/>
  <c r="D18" i="7"/>
  <c r="C19" i="7"/>
  <c r="D19" i="7"/>
  <c r="C22" i="7"/>
  <c r="D22" i="7"/>
  <c r="C20" i="7"/>
  <c r="D20" i="7"/>
  <c r="C21" i="7"/>
  <c r="D21" i="7"/>
  <c r="C23" i="7"/>
  <c r="D23" i="7"/>
  <c r="C24" i="7"/>
  <c r="D24" i="7"/>
  <c r="C25" i="7"/>
  <c r="D25" i="7"/>
  <c r="C26" i="7"/>
  <c r="D26" i="7"/>
  <c r="C27" i="7"/>
  <c r="D27" i="7"/>
  <c r="C30" i="7"/>
  <c r="D30" i="7"/>
  <c r="C29" i="7"/>
  <c r="D29" i="7"/>
  <c r="C28" i="7"/>
  <c r="D28" i="7"/>
  <c r="C31" i="7"/>
  <c r="D31" i="7"/>
  <c r="C32" i="7"/>
  <c r="D32" i="7"/>
  <c r="C33" i="7"/>
  <c r="D33" i="7"/>
  <c r="C34" i="7"/>
  <c r="D34" i="7"/>
  <c r="C35" i="7"/>
  <c r="D35" i="7"/>
  <c r="C36" i="7"/>
  <c r="D36" i="7"/>
  <c r="C37" i="7"/>
  <c r="D37" i="7"/>
  <c r="C38" i="7"/>
  <c r="D38" i="7"/>
  <c r="C39" i="7"/>
  <c r="D39" i="7"/>
  <c r="C40" i="7"/>
  <c r="D40" i="7"/>
  <c r="C41" i="7"/>
  <c r="D41" i="7"/>
  <c r="C42" i="7"/>
  <c r="D42" i="7"/>
  <c r="C46" i="7"/>
  <c r="D46" i="7"/>
  <c r="C44" i="7"/>
  <c r="D44" i="7"/>
  <c r="C43" i="7"/>
  <c r="D43" i="7"/>
  <c r="C45" i="7"/>
  <c r="D45" i="7"/>
  <c r="C47" i="7"/>
  <c r="D47" i="7"/>
  <c r="C48" i="7"/>
  <c r="D48" i="7"/>
  <c r="C50" i="7"/>
  <c r="D50" i="7"/>
  <c r="C49" i="7"/>
  <c r="D49" i="7"/>
  <c r="C55" i="7"/>
  <c r="D55" i="7"/>
  <c r="C51" i="7"/>
  <c r="D51" i="7"/>
  <c r="C52" i="7"/>
  <c r="D52" i="7"/>
  <c r="C53" i="7"/>
  <c r="D53" i="7"/>
  <c r="C54" i="7"/>
  <c r="D54" i="7"/>
  <c r="C58" i="7"/>
  <c r="D58" i="7"/>
  <c r="C56" i="7"/>
  <c r="D56" i="7"/>
  <c r="C57" i="7"/>
  <c r="D57" i="7"/>
  <c r="C59" i="7"/>
  <c r="D59" i="7"/>
  <c r="C60" i="7"/>
  <c r="D60" i="7"/>
  <c r="C61" i="7"/>
  <c r="D61" i="7"/>
  <c r="C62" i="7"/>
  <c r="D62" i="7"/>
  <c r="C63" i="7"/>
  <c r="D63" i="7"/>
  <c r="C81" i="7"/>
  <c r="D81" i="7"/>
  <c r="C65" i="7"/>
  <c r="D65" i="7"/>
  <c r="C64" i="7"/>
  <c r="D64" i="7"/>
  <c r="C67" i="7"/>
  <c r="D67" i="7"/>
  <c r="C66" i="7"/>
  <c r="D66" i="7"/>
  <c r="C69" i="7"/>
  <c r="D69" i="7"/>
  <c r="C70" i="7"/>
  <c r="D70" i="7"/>
  <c r="C71" i="7"/>
  <c r="D71" i="7"/>
  <c r="C72" i="7"/>
  <c r="D72" i="7"/>
  <c r="C73" i="7"/>
  <c r="D73" i="7"/>
  <c r="C74" i="7"/>
  <c r="D74" i="7"/>
  <c r="C75" i="7"/>
  <c r="D75" i="7"/>
  <c r="C104" i="7"/>
  <c r="D104" i="7"/>
  <c r="C77" i="7"/>
  <c r="D77" i="7"/>
  <c r="C68" i="7"/>
  <c r="D68" i="7"/>
  <c r="C79" i="7"/>
  <c r="D79" i="7"/>
  <c r="C80" i="7"/>
  <c r="D80" i="7"/>
  <c r="C76" i="7"/>
  <c r="D76" i="7"/>
  <c r="C82" i="7"/>
  <c r="D82" i="7"/>
  <c r="C83" i="7"/>
  <c r="D83" i="7"/>
  <c r="C84" i="7"/>
  <c r="D84" i="7"/>
  <c r="C90" i="7"/>
  <c r="D90" i="7"/>
  <c r="C86" i="7"/>
  <c r="D86" i="7"/>
  <c r="C87" i="7"/>
  <c r="D87" i="7"/>
  <c r="C78" i="7"/>
  <c r="D78" i="7"/>
  <c r="C89" i="7"/>
  <c r="D89" i="7"/>
  <c r="C91" i="7"/>
  <c r="D91" i="7"/>
  <c r="C94" i="7"/>
  <c r="D94" i="7"/>
  <c r="C92" i="7"/>
  <c r="D92" i="7"/>
  <c r="C88" i="7"/>
  <c r="D88" i="7"/>
  <c r="C102" i="7"/>
  <c r="D102" i="7"/>
  <c r="C95" i="7"/>
  <c r="D95" i="7"/>
  <c r="C93" i="7"/>
  <c r="D93" i="7"/>
  <c r="C96" i="7"/>
  <c r="D96" i="7"/>
  <c r="C98" i="7"/>
  <c r="D98" i="7"/>
  <c r="C97" i="7"/>
  <c r="D97" i="7"/>
  <c r="C100" i="7"/>
  <c r="D100" i="7"/>
  <c r="C99" i="7"/>
  <c r="D99" i="7"/>
  <c r="C101" i="7"/>
  <c r="D101" i="7"/>
  <c r="C103" i="7"/>
  <c r="D103" i="7"/>
  <c r="C112" i="7"/>
  <c r="D112" i="7"/>
  <c r="C105" i="7"/>
  <c r="D105" i="7"/>
  <c r="C106" i="7"/>
  <c r="D106" i="7"/>
  <c r="C107" i="7"/>
  <c r="D107" i="7"/>
  <c r="C108" i="7"/>
  <c r="D108" i="7"/>
  <c r="C109" i="7"/>
  <c r="D109" i="7"/>
  <c r="C117" i="7"/>
  <c r="D117" i="7"/>
  <c r="C110" i="7"/>
  <c r="D110" i="7"/>
  <c r="C122" i="7"/>
  <c r="D122" i="7"/>
  <c r="C113" i="7"/>
  <c r="D113" i="7"/>
  <c r="C115" i="7"/>
  <c r="D115" i="7"/>
  <c r="C116" i="7"/>
  <c r="D116" i="7"/>
  <c r="C119" i="7"/>
  <c r="D119" i="7"/>
  <c r="C123" i="7"/>
  <c r="D123" i="7"/>
  <c r="C118" i="7"/>
  <c r="D118" i="7"/>
  <c r="C121" i="7"/>
  <c r="D121" i="7"/>
  <c r="C120" i="7"/>
  <c r="D120" i="7"/>
  <c r="C125" i="7"/>
  <c r="D125" i="7"/>
  <c r="C126" i="7"/>
  <c r="D126" i="7"/>
  <c r="C129" i="7"/>
  <c r="D129" i="7"/>
  <c r="C124" i="7"/>
  <c r="D124" i="7"/>
  <c r="C127" i="7"/>
  <c r="D127" i="7"/>
  <c r="C134" i="7"/>
  <c r="D134" i="7"/>
  <c r="C130" i="7"/>
  <c r="D130" i="7"/>
  <c r="C128" i="7"/>
  <c r="D128" i="7"/>
  <c r="C85" i="7"/>
  <c r="D85" i="7"/>
  <c r="C132" i="7"/>
  <c r="D132" i="7"/>
  <c r="C131" i="7"/>
  <c r="D131" i="7"/>
  <c r="C114" i="7"/>
  <c r="D114" i="7"/>
  <c r="C133" i="7"/>
  <c r="D133" i="7"/>
  <c r="C200" i="7"/>
  <c r="D200" i="7"/>
  <c r="C135" i="7"/>
  <c r="D135" i="7"/>
  <c r="C137" i="7"/>
  <c r="D137" i="7"/>
  <c r="C142" i="7"/>
  <c r="D142" i="7"/>
  <c r="C138" i="7"/>
  <c r="D138" i="7"/>
  <c r="C140" i="7"/>
  <c r="D140" i="7"/>
  <c r="C139" i="7"/>
  <c r="D139" i="7"/>
  <c r="C136" i="7"/>
  <c r="D136" i="7"/>
  <c r="C141" i="7"/>
  <c r="D141" i="7"/>
  <c r="C146" i="7"/>
  <c r="D146" i="7"/>
  <c r="C111" i="7"/>
  <c r="D111" i="7"/>
  <c r="C144" i="7"/>
  <c r="D144" i="7"/>
  <c r="C143" i="7"/>
  <c r="D143" i="7"/>
  <c r="C147" i="7"/>
  <c r="D147" i="7"/>
  <c r="C149" i="7"/>
  <c r="D149" i="7"/>
  <c r="C148" i="7"/>
  <c r="D148" i="7"/>
  <c r="C150" i="7"/>
  <c r="D150" i="7"/>
  <c r="C152" i="7"/>
  <c r="D152" i="7"/>
  <c r="C151" i="7"/>
  <c r="D151" i="7"/>
  <c r="C155" i="7"/>
  <c r="D155" i="7"/>
  <c r="C153" i="7"/>
  <c r="D153" i="7"/>
  <c r="C145" i="7"/>
  <c r="D145" i="7"/>
  <c r="C158" i="7"/>
  <c r="D158" i="7"/>
  <c r="C154" i="7"/>
  <c r="D154" i="7"/>
  <c r="C162" i="7"/>
  <c r="D162" i="7"/>
  <c r="C160" i="7"/>
  <c r="D160" i="7"/>
  <c r="C156" i="7"/>
  <c r="D156" i="7"/>
  <c r="C163" i="7"/>
  <c r="D163" i="7"/>
  <c r="C159" i="7"/>
  <c r="D159" i="7"/>
  <c r="C164" i="7"/>
  <c r="D164" i="7"/>
  <c r="C165" i="7"/>
  <c r="D165" i="7"/>
  <c r="C172" i="7"/>
  <c r="D172" i="7"/>
  <c r="C166" i="7"/>
  <c r="D166" i="7"/>
  <c r="C167" i="7"/>
  <c r="D167" i="7"/>
  <c r="C169" i="7"/>
  <c r="D169" i="7"/>
  <c r="C168" i="7"/>
  <c r="D168" i="7"/>
  <c r="C171" i="7"/>
  <c r="D171" i="7"/>
  <c r="C161" i="7"/>
  <c r="D161" i="7"/>
  <c r="C173" i="7"/>
  <c r="D173" i="7"/>
  <c r="C177" i="7"/>
  <c r="D177" i="7"/>
  <c r="C174" i="7"/>
  <c r="D174" i="7"/>
  <c r="C175" i="7"/>
  <c r="D175" i="7"/>
  <c r="C178" i="7"/>
  <c r="D178" i="7"/>
  <c r="C176" i="7"/>
  <c r="D176" i="7"/>
  <c r="C182" i="7"/>
  <c r="D182" i="7"/>
  <c r="C179" i="7"/>
  <c r="D179" i="7"/>
  <c r="C181" i="7"/>
  <c r="D181" i="7"/>
  <c r="C170" i="7"/>
  <c r="D170" i="7"/>
  <c r="C184" i="7"/>
  <c r="D184" i="7"/>
  <c r="C186" i="7"/>
  <c r="D186" i="7"/>
  <c r="C180" i="7"/>
  <c r="D180" i="7"/>
  <c r="C187" i="7"/>
  <c r="D187" i="7"/>
  <c r="C183" i="7"/>
  <c r="D183" i="7"/>
  <c r="C188" i="7"/>
  <c r="D188" i="7"/>
  <c r="C191" i="7"/>
  <c r="D191" i="7"/>
  <c r="C189" i="7"/>
  <c r="D189" i="7"/>
  <c r="C190" i="7"/>
  <c r="D190" i="7"/>
  <c r="C193" i="7"/>
  <c r="D193" i="7"/>
  <c r="C192" i="7"/>
  <c r="D192" i="7"/>
  <c r="C197" i="7"/>
  <c r="D197" i="7"/>
  <c r="C195" i="7"/>
  <c r="D195" i="7"/>
  <c r="C185" i="7"/>
  <c r="D185" i="7"/>
  <c r="C199" i="7"/>
  <c r="D199" i="7"/>
  <c r="C194" i="7"/>
  <c r="D194" i="7"/>
  <c r="C201" i="7"/>
  <c r="D201" i="7"/>
  <c r="C198" i="7"/>
  <c r="D198" i="7"/>
  <c r="C157" i="7"/>
  <c r="D157" i="7"/>
  <c r="C17" i="7"/>
  <c r="D17" i="7"/>
  <c r="C202" i="7"/>
  <c r="D202" i="7"/>
  <c r="C203" i="7"/>
  <c r="D203" i="7"/>
  <c r="C204" i="7"/>
  <c r="D204" i="7"/>
  <c r="C205" i="7"/>
  <c r="D205" i="7"/>
  <c r="C206" i="7"/>
  <c r="D206" i="7"/>
  <c r="C207" i="7"/>
  <c r="D207" i="7"/>
  <c r="C208" i="7"/>
  <c r="D208" i="7"/>
  <c r="C209" i="7"/>
  <c r="D209" i="7"/>
  <c r="C210" i="7"/>
  <c r="D210" i="7"/>
  <c r="C211" i="7"/>
  <c r="D211" i="7"/>
  <c r="C212" i="7"/>
  <c r="D212" i="7"/>
  <c r="C213" i="7"/>
  <c r="D213" i="7"/>
  <c r="C196" i="7"/>
  <c r="D196" i="7"/>
  <c r="C214" i="7"/>
  <c r="D214" i="7"/>
  <c r="C215" i="7"/>
  <c r="D215" i="7"/>
  <c r="C216" i="7"/>
  <c r="D216" i="7"/>
  <c r="C217" i="7"/>
  <c r="D217" i="7"/>
  <c r="C218" i="7"/>
  <c r="D218" i="7"/>
  <c r="C219" i="7"/>
  <c r="D219" i="7"/>
  <c r="C220" i="7"/>
  <c r="D220" i="7"/>
  <c r="C221" i="7"/>
  <c r="D221" i="7"/>
  <c r="C222" i="7"/>
  <c r="D222" i="7"/>
  <c r="C223" i="7"/>
  <c r="D223" i="7"/>
  <c r="C224" i="7"/>
  <c r="D224" i="7"/>
  <c r="C225" i="7"/>
  <c r="D225" i="7"/>
  <c r="C226" i="7"/>
  <c r="D226" i="7"/>
  <c r="C227" i="7"/>
  <c r="D227" i="7"/>
  <c r="C228" i="7"/>
  <c r="D228" i="7"/>
  <c r="C229" i="7"/>
  <c r="D229" i="7"/>
  <c r="C230" i="7"/>
  <c r="D230" i="7"/>
  <c r="C231" i="7"/>
  <c r="D231" i="7"/>
  <c r="C232" i="7"/>
  <c r="D232" i="7"/>
  <c r="C233" i="7"/>
  <c r="D233" i="7"/>
  <c r="C234" i="7"/>
  <c r="D234" i="7"/>
  <c r="C235" i="7"/>
  <c r="D235" i="7"/>
  <c r="C236" i="7"/>
  <c r="D236" i="7"/>
  <c r="C237" i="7"/>
  <c r="D237" i="7"/>
  <c r="C238" i="7"/>
  <c r="D238" i="7"/>
  <c r="C239" i="7"/>
  <c r="D239" i="7"/>
  <c r="C240" i="7"/>
  <c r="D240" i="7"/>
  <c r="C241" i="7"/>
  <c r="D241" i="7"/>
  <c r="C242" i="7"/>
  <c r="D242" i="7"/>
  <c r="C243" i="7"/>
  <c r="D243" i="7"/>
  <c r="C244" i="7"/>
  <c r="D244" i="7"/>
  <c r="C245" i="7"/>
  <c r="D245" i="7"/>
  <c r="C246" i="7"/>
  <c r="D246" i="7"/>
  <c r="C247" i="7"/>
  <c r="D247" i="7"/>
  <c r="C248" i="7"/>
  <c r="D248" i="7"/>
  <c r="C249" i="7"/>
  <c r="D249" i="7"/>
  <c r="C250" i="7"/>
  <c r="D250" i="7"/>
  <c r="C251" i="7"/>
  <c r="D251" i="7"/>
  <c r="C252" i="7"/>
  <c r="D252" i="7"/>
  <c r="C253" i="7"/>
  <c r="D253" i="7"/>
  <c r="C254" i="7"/>
  <c r="D254" i="7"/>
  <c r="C255" i="7"/>
  <c r="D255" i="7"/>
  <c r="C256" i="7"/>
  <c r="D256" i="7"/>
  <c r="C257" i="7"/>
  <c r="D257" i="7"/>
  <c r="C258" i="7"/>
  <c r="D258" i="7"/>
  <c r="C259" i="7"/>
  <c r="D259" i="7"/>
  <c r="C260" i="7"/>
  <c r="D260" i="7"/>
  <c r="C261" i="7"/>
  <c r="D261" i="7"/>
  <c r="C262" i="7"/>
  <c r="D262" i="7"/>
  <c r="C263" i="7"/>
  <c r="D263" i="7"/>
  <c r="C264" i="7"/>
  <c r="D264" i="7"/>
  <c r="C265" i="7"/>
  <c r="D265" i="7"/>
  <c r="C266" i="7"/>
  <c r="D266" i="7"/>
  <c r="C267" i="7"/>
  <c r="D267" i="7"/>
  <c r="C268" i="7"/>
  <c r="D268" i="7"/>
  <c r="C269" i="7"/>
  <c r="D269" i="7"/>
  <c r="C270" i="7"/>
  <c r="D270" i="7"/>
  <c r="C271" i="7"/>
  <c r="D271" i="7"/>
  <c r="C272" i="7"/>
  <c r="D272" i="7"/>
  <c r="C273" i="7"/>
  <c r="D273" i="7"/>
  <c r="C274" i="7"/>
  <c r="D274" i="7"/>
  <c r="C275" i="7"/>
  <c r="D275" i="7"/>
  <c r="C276" i="7"/>
  <c r="D276" i="7"/>
  <c r="C277" i="7"/>
  <c r="D277" i="7"/>
  <c r="C278" i="7"/>
  <c r="D278" i="7"/>
  <c r="C279" i="7"/>
  <c r="D279" i="7"/>
  <c r="C280" i="7"/>
  <c r="D280" i="7"/>
  <c r="C281" i="7"/>
  <c r="D281" i="7"/>
  <c r="C282" i="7"/>
  <c r="D282" i="7"/>
  <c r="C283" i="7"/>
  <c r="D283" i="7"/>
  <c r="C284" i="7"/>
  <c r="D284" i="7"/>
  <c r="C285" i="7"/>
  <c r="D285" i="7"/>
  <c r="C286" i="7"/>
  <c r="D286" i="7"/>
  <c r="C287" i="7"/>
  <c r="D287" i="7"/>
  <c r="C288" i="7"/>
  <c r="D288" i="7"/>
  <c r="C289" i="7"/>
  <c r="D289" i="7"/>
  <c r="C290" i="7"/>
  <c r="D290" i="7"/>
  <c r="C291" i="7"/>
  <c r="D291" i="7"/>
  <c r="C292" i="7"/>
  <c r="D292" i="7"/>
  <c r="C293" i="7"/>
  <c r="D293" i="7"/>
  <c r="C294" i="7"/>
  <c r="D294" i="7"/>
  <c r="C295" i="7"/>
  <c r="D295" i="7"/>
  <c r="C296" i="7"/>
  <c r="D296" i="7"/>
  <c r="C297" i="7"/>
  <c r="D297" i="7"/>
  <c r="C298" i="7"/>
  <c r="D298" i="7"/>
  <c r="C299" i="7"/>
  <c r="D299" i="7"/>
  <c r="C300" i="7"/>
  <c r="D300" i="7"/>
  <c r="C301" i="7"/>
  <c r="D301" i="7"/>
  <c r="C302" i="7"/>
  <c r="D302" i="7"/>
  <c r="C303" i="7"/>
  <c r="D303" i="7"/>
  <c r="C304" i="7"/>
  <c r="D304" i="7"/>
  <c r="C305" i="7"/>
  <c r="D305" i="7"/>
  <c r="C306" i="7"/>
  <c r="D306" i="7"/>
  <c r="C307" i="7"/>
  <c r="D307" i="7"/>
  <c r="C308" i="7"/>
  <c r="D308" i="7"/>
  <c r="C309" i="7"/>
  <c r="D309" i="7"/>
  <c r="C310" i="7"/>
  <c r="D310" i="7"/>
  <c r="C311" i="7"/>
  <c r="D311" i="7"/>
  <c r="C312" i="7"/>
  <c r="D312" i="7"/>
  <c r="C313" i="7"/>
  <c r="D313" i="7"/>
  <c r="C314" i="7"/>
  <c r="D314" i="7"/>
  <c r="C315" i="7"/>
  <c r="D315" i="7"/>
  <c r="C316" i="7"/>
  <c r="D316" i="7"/>
  <c r="C317" i="7"/>
  <c r="D317" i="7"/>
  <c r="C318" i="7"/>
  <c r="D318" i="7"/>
  <c r="C319" i="7"/>
  <c r="D319" i="7"/>
  <c r="C320" i="7"/>
  <c r="D320" i="7"/>
  <c r="C321" i="7"/>
  <c r="D321" i="7"/>
  <c r="C322" i="7"/>
  <c r="D322" i="7"/>
  <c r="C323" i="7"/>
  <c r="D323" i="7"/>
  <c r="E17" i="2"/>
  <c r="B18" i="2"/>
  <c r="E18" i="2"/>
  <c r="B19" i="2"/>
  <c r="E19" i="2"/>
  <c r="B20" i="2"/>
  <c r="E20" i="2"/>
  <c r="B21" i="2"/>
  <c r="E21" i="2"/>
  <c r="B22" i="2"/>
  <c r="E22" i="2"/>
  <c r="B23" i="2"/>
  <c r="E23" i="2"/>
  <c r="B24" i="2"/>
  <c r="E24" i="2"/>
  <c r="B25" i="2"/>
  <c r="E25" i="2"/>
  <c r="B26" i="2"/>
  <c r="E26" i="2"/>
  <c r="B27" i="2"/>
  <c r="E27" i="2"/>
  <c r="B28" i="2"/>
  <c r="E28" i="2"/>
  <c r="B29" i="2"/>
  <c r="E29" i="2"/>
  <c r="B30" i="2"/>
  <c r="E30" i="2"/>
  <c r="B31" i="2"/>
  <c r="E31" i="2"/>
  <c r="B32" i="2"/>
  <c r="E32" i="2"/>
  <c r="B33" i="2"/>
  <c r="E33" i="2"/>
  <c r="B34" i="2"/>
  <c r="E34" i="2"/>
  <c r="B35" i="2"/>
  <c r="E35" i="2"/>
  <c r="B36" i="2"/>
  <c r="E36" i="2"/>
  <c r="B37" i="2"/>
  <c r="E37" i="2"/>
  <c r="B38" i="2"/>
  <c r="E38" i="2"/>
  <c r="B39" i="2"/>
  <c r="E39" i="2"/>
  <c r="B40" i="2"/>
  <c r="E40" i="2"/>
  <c r="B41" i="2"/>
  <c r="E41" i="2"/>
  <c r="B42" i="2"/>
  <c r="E42" i="2"/>
  <c r="B43" i="2"/>
  <c r="E43" i="2"/>
  <c r="B44" i="2"/>
  <c r="E44" i="2"/>
  <c r="B45" i="2"/>
  <c r="E45" i="2"/>
  <c r="B46" i="2"/>
  <c r="E46" i="2"/>
  <c r="B47" i="2"/>
  <c r="E47" i="2"/>
  <c r="B48" i="2"/>
  <c r="E48" i="2"/>
  <c r="B49" i="2"/>
  <c r="E49" i="2"/>
  <c r="B50" i="2"/>
  <c r="E50" i="2"/>
  <c r="B51" i="2"/>
  <c r="E51" i="2"/>
  <c r="B52" i="2"/>
  <c r="E52" i="2"/>
  <c r="B53" i="2"/>
  <c r="E53" i="2"/>
  <c r="B54" i="2"/>
  <c r="E54" i="2"/>
  <c r="B55" i="2"/>
  <c r="E55" i="2"/>
  <c r="B56" i="2"/>
  <c r="E56" i="2"/>
  <c r="B57" i="2"/>
  <c r="E57" i="2"/>
  <c r="B58" i="2"/>
  <c r="E58" i="2"/>
  <c r="B59" i="2"/>
  <c r="E59" i="2"/>
  <c r="B60" i="2"/>
  <c r="E60" i="2"/>
  <c r="B61" i="2"/>
  <c r="E61" i="2"/>
  <c r="B62" i="2"/>
  <c r="E62" i="2"/>
  <c r="B63" i="2"/>
  <c r="E63" i="2"/>
  <c r="B64" i="2"/>
  <c r="E64" i="2"/>
  <c r="B65" i="2"/>
  <c r="E65" i="2"/>
  <c r="B66" i="2"/>
  <c r="E66" i="2"/>
  <c r="B67" i="2"/>
  <c r="E67" i="2"/>
  <c r="B68" i="2"/>
  <c r="E68" i="2"/>
  <c r="B69" i="2"/>
  <c r="E69" i="2"/>
  <c r="B70" i="2"/>
  <c r="E70" i="2"/>
  <c r="B71" i="2"/>
  <c r="E71" i="2"/>
  <c r="B72" i="2"/>
  <c r="E72" i="2"/>
  <c r="B73" i="2"/>
  <c r="E73" i="2"/>
  <c r="B74" i="2"/>
  <c r="E74" i="2"/>
  <c r="B75" i="2"/>
  <c r="E75" i="2"/>
  <c r="B76" i="2"/>
  <c r="E76" i="2"/>
  <c r="B77" i="2"/>
  <c r="E77" i="2"/>
  <c r="B78" i="2"/>
  <c r="E78" i="2"/>
  <c r="B79" i="2"/>
  <c r="E79" i="2"/>
  <c r="B80" i="2"/>
  <c r="E80" i="2"/>
  <c r="B81" i="2"/>
  <c r="E81" i="2"/>
  <c r="B82" i="2"/>
  <c r="E82" i="2"/>
  <c r="B83" i="2"/>
  <c r="E83" i="2"/>
  <c r="B84" i="2"/>
  <c r="E84" i="2"/>
  <c r="B85" i="2"/>
  <c r="E85" i="2"/>
  <c r="B86" i="2"/>
  <c r="E86" i="2"/>
  <c r="B87" i="2"/>
  <c r="E87" i="2"/>
  <c r="B88" i="2"/>
  <c r="E88" i="2"/>
  <c r="B89" i="2"/>
  <c r="E89" i="2"/>
  <c r="B90" i="2"/>
  <c r="E90" i="2"/>
  <c r="B91" i="2"/>
  <c r="E91" i="2"/>
  <c r="B92" i="2"/>
  <c r="E92" i="2"/>
  <c r="B93" i="2"/>
  <c r="E93" i="2"/>
  <c r="B94" i="2"/>
  <c r="E94" i="2"/>
  <c r="B95" i="2"/>
  <c r="E95" i="2"/>
  <c r="B96" i="2"/>
  <c r="E96" i="2"/>
  <c r="B97" i="2"/>
  <c r="E97" i="2"/>
  <c r="B98" i="2"/>
  <c r="E98" i="2"/>
  <c r="B99" i="2"/>
  <c r="E99" i="2"/>
  <c r="B100" i="2"/>
  <c r="E100" i="2"/>
  <c r="B101" i="2"/>
  <c r="E101" i="2"/>
  <c r="B102" i="2"/>
  <c r="E102" i="2"/>
  <c r="B103" i="2"/>
  <c r="E103" i="2"/>
  <c r="B104" i="2"/>
  <c r="E104" i="2"/>
  <c r="B105" i="2"/>
  <c r="E105" i="2"/>
  <c r="B106" i="2"/>
  <c r="E106" i="2"/>
  <c r="B107" i="2"/>
  <c r="E107" i="2"/>
  <c r="B108" i="2"/>
  <c r="E108" i="2"/>
  <c r="B109" i="2"/>
  <c r="E109" i="2"/>
  <c r="B110" i="2"/>
  <c r="E110" i="2"/>
  <c r="B111" i="2"/>
  <c r="E111" i="2"/>
  <c r="B112" i="2"/>
  <c r="E112" i="2"/>
  <c r="B113" i="2"/>
  <c r="E113" i="2"/>
  <c r="B114" i="2"/>
  <c r="E114" i="2"/>
  <c r="B115" i="2"/>
  <c r="E115" i="2"/>
  <c r="B116" i="2"/>
  <c r="E116" i="2"/>
  <c r="B117" i="2"/>
  <c r="E117" i="2"/>
  <c r="B118" i="2"/>
  <c r="E118" i="2"/>
  <c r="B119" i="2"/>
  <c r="E119" i="2"/>
  <c r="B120" i="2"/>
  <c r="E120" i="2"/>
  <c r="B121" i="2"/>
  <c r="E121" i="2"/>
  <c r="B122" i="2"/>
  <c r="E122" i="2"/>
  <c r="B123" i="2"/>
  <c r="E123" i="2"/>
  <c r="B124" i="2"/>
  <c r="E124" i="2"/>
  <c r="B125" i="2"/>
  <c r="E125" i="2"/>
  <c r="B126" i="2"/>
  <c r="E126" i="2"/>
  <c r="B127" i="2"/>
  <c r="E127" i="2"/>
  <c r="B128" i="2"/>
  <c r="E128" i="2"/>
  <c r="B129" i="2"/>
  <c r="E129" i="2"/>
  <c r="B130" i="2"/>
  <c r="E130" i="2"/>
  <c r="B131" i="2"/>
  <c r="E131" i="2"/>
  <c r="B132" i="2"/>
  <c r="E132" i="2"/>
  <c r="B133" i="2"/>
  <c r="E133" i="2"/>
  <c r="B134" i="2"/>
  <c r="E134" i="2"/>
  <c r="B135" i="2"/>
  <c r="E135" i="2"/>
  <c r="B136" i="2"/>
  <c r="E136" i="2"/>
  <c r="B137" i="2"/>
  <c r="E137" i="2"/>
  <c r="B138" i="2"/>
  <c r="E138" i="2"/>
  <c r="B139" i="2"/>
  <c r="E139" i="2"/>
  <c r="B140" i="2"/>
  <c r="E140" i="2"/>
  <c r="B141" i="2"/>
  <c r="E141" i="2"/>
  <c r="B142" i="2"/>
  <c r="E142" i="2"/>
  <c r="B143" i="2"/>
  <c r="E143" i="2"/>
  <c r="B144" i="2"/>
  <c r="E144" i="2"/>
  <c r="B145" i="2"/>
  <c r="E145" i="2"/>
  <c r="B146" i="2"/>
  <c r="E146" i="2"/>
  <c r="B147" i="2"/>
  <c r="E147" i="2"/>
  <c r="B148" i="2"/>
  <c r="E148" i="2"/>
  <c r="B149" i="2"/>
  <c r="E149" i="2"/>
  <c r="B150" i="2"/>
  <c r="E150" i="2"/>
  <c r="B151" i="2"/>
  <c r="E151" i="2"/>
  <c r="B152" i="2"/>
  <c r="E152" i="2"/>
  <c r="B153" i="2"/>
  <c r="E153" i="2"/>
  <c r="B154" i="2"/>
  <c r="E154" i="2"/>
  <c r="B155" i="2"/>
  <c r="E155" i="2"/>
  <c r="B156" i="2"/>
  <c r="E156" i="2"/>
  <c r="B157" i="2"/>
  <c r="E157" i="2"/>
  <c r="B158" i="2"/>
  <c r="E158" i="2"/>
  <c r="B159" i="2"/>
  <c r="E159" i="2"/>
  <c r="B160" i="2"/>
  <c r="E160" i="2"/>
  <c r="B161" i="2"/>
  <c r="E161" i="2"/>
  <c r="B162" i="2"/>
  <c r="E162" i="2"/>
  <c r="B163" i="2"/>
  <c r="E163" i="2"/>
  <c r="B164" i="2"/>
  <c r="E164" i="2"/>
  <c r="B165" i="2"/>
  <c r="E165" i="2"/>
  <c r="B166" i="2"/>
  <c r="E166" i="2"/>
  <c r="B167" i="2"/>
  <c r="E167" i="2"/>
  <c r="B168" i="2"/>
  <c r="E168" i="2"/>
  <c r="B169" i="2"/>
  <c r="E169" i="2"/>
  <c r="B170" i="2"/>
  <c r="E170" i="2"/>
  <c r="B171" i="2"/>
  <c r="E171" i="2"/>
  <c r="B172" i="2"/>
  <c r="E172" i="2"/>
  <c r="B173" i="2"/>
  <c r="E173" i="2"/>
  <c r="B174" i="2"/>
  <c r="E174" i="2"/>
  <c r="B175" i="2"/>
  <c r="E175" i="2"/>
  <c r="B176" i="2"/>
  <c r="E176" i="2"/>
  <c r="B177" i="2"/>
  <c r="E177" i="2"/>
  <c r="B178" i="2"/>
  <c r="E178" i="2"/>
  <c r="B179" i="2"/>
  <c r="E179" i="2"/>
  <c r="B180" i="2"/>
  <c r="E180" i="2"/>
  <c r="B181" i="2"/>
  <c r="E181" i="2"/>
  <c r="B182" i="2"/>
  <c r="E182" i="2"/>
  <c r="B183" i="2"/>
  <c r="E183" i="2"/>
  <c r="B184" i="2"/>
  <c r="E184" i="2"/>
  <c r="B185" i="2"/>
  <c r="E185" i="2"/>
  <c r="B186" i="2"/>
  <c r="E186" i="2"/>
  <c r="B187" i="2"/>
  <c r="E187" i="2"/>
  <c r="B188" i="2"/>
  <c r="E188" i="2"/>
  <c r="B189" i="2"/>
  <c r="E189" i="2"/>
  <c r="B190" i="2"/>
  <c r="E190" i="2"/>
  <c r="B191" i="2"/>
  <c r="E191" i="2"/>
  <c r="B192" i="2"/>
  <c r="E192" i="2"/>
  <c r="B193" i="2"/>
  <c r="E193" i="2"/>
  <c r="B194" i="2"/>
  <c r="E194" i="2"/>
  <c r="B195" i="2"/>
  <c r="E195" i="2"/>
  <c r="B196" i="2"/>
  <c r="E196" i="2"/>
  <c r="B197" i="2"/>
  <c r="E197" i="2"/>
  <c r="B198" i="2"/>
  <c r="E198" i="2"/>
  <c r="B199" i="2"/>
  <c r="E199" i="2"/>
  <c r="B200" i="2"/>
  <c r="E200" i="2"/>
  <c r="B201" i="2"/>
  <c r="E201" i="2"/>
  <c r="B202" i="2"/>
  <c r="E202" i="2"/>
  <c r="B203" i="2"/>
  <c r="E203" i="2"/>
  <c r="B204" i="2"/>
  <c r="E204" i="2"/>
  <c r="B205" i="2"/>
  <c r="E205" i="2"/>
  <c r="B206" i="2"/>
  <c r="E206" i="2"/>
  <c r="B207" i="2"/>
  <c r="E207" i="2"/>
  <c r="B208" i="2"/>
  <c r="E208" i="2"/>
  <c r="B209" i="2"/>
  <c r="E209" i="2"/>
  <c r="B210" i="2"/>
  <c r="E210" i="2"/>
  <c r="B211" i="2"/>
  <c r="E211" i="2"/>
  <c r="B212" i="2"/>
  <c r="E212" i="2"/>
  <c r="B213" i="2"/>
  <c r="E213" i="2"/>
  <c r="B214" i="2"/>
  <c r="E214" i="2"/>
  <c r="B215" i="2"/>
  <c r="E215" i="2"/>
  <c r="B216" i="2"/>
  <c r="E216" i="2"/>
  <c r="B217" i="2"/>
  <c r="E217" i="2"/>
  <c r="B218" i="2"/>
  <c r="E218" i="2"/>
  <c r="B219" i="2"/>
  <c r="E219" i="2"/>
  <c r="B220" i="2"/>
  <c r="E220" i="2"/>
  <c r="B221" i="2"/>
  <c r="E221" i="2"/>
  <c r="B222" i="2"/>
  <c r="E222" i="2"/>
  <c r="B223" i="2"/>
  <c r="E223" i="2"/>
  <c r="B224" i="2"/>
  <c r="E224" i="2"/>
  <c r="B225" i="2"/>
  <c r="E225" i="2"/>
  <c r="B226" i="2"/>
  <c r="E226" i="2"/>
  <c r="B227" i="2"/>
  <c r="E227" i="2"/>
  <c r="B228" i="2"/>
  <c r="E228" i="2"/>
  <c r="B229" i="2"/>
  <c r="E229" i="2"/>
  <c r="B230" i="2"/>
  <c r="E230" i="2"/>
  <c r="B231" i="2"/>
  <c r="E231" i="2"/>
  <c r="B232" i="2"/>
  <c r="E232" i="2"/>
  <c r="B233" i="2"/>
  <c r="E233" i="2"/>
  <c r="B234" i="2"/>
  <c r="E234" i="2"/>
  <c r="B235" i="2"/>
  <c r="E235" i="2"/>
  <c r="B236" i="2"/>
  <c r="E236" i="2"/>
  <c r="B237" i="2"/>
  <c r="E237" i="2"/>
  <c r="B238" i="2"/>
  <c r="E238" i="2"/>
  <c r="B239" i="2"/>
  <c r="E239" i="2"/>
  <c r="B240" i="2"/>
  <c r="E240" i="2"/>
  <c r="B241" i="2"/>
  <c r="E241" i="2"/>
  <c r="B242" i="2"/>
  <c r="E242" i="2"/>
  <c r="B243" i="2"/>
  <c r="E243" i="2"/>
  <c r="B244" i="2"/>
  <c r="E244" i="2"/>
  <c r="B245" i="2"/>
  <c r="E245" i="2"/>
  <c r="B246" i="2"/>
  <c r="E246" i="2"/>
  <c r="B247" i="2"/>
  <c r="E247" i="2"/>
  <c r="B248" i="2"/>
  <c r="E248" i="2"/>
  <c r="B249" i="2"/>
  <c r="E249" i="2"/>
  <c r="B250" i="2"/>
  <c r="E250" i="2"/>
  <c r="B251" i="2"/>
  <c r="E251" i="2"/>
  <c r="B252" i="2"/>
  <c r="E252" i="2"/>
  <c r="B253" i="2"/>
  <c r="E253" i="2"/>
  <c r="B254" i="2"/>
  <c r="E254" i="2"/>
  <c r="B255" i="2"/>
  <c r="E255" i="2"/>
  <c r="B256" i="2"/>
  <c r="E256" i="2"/>
  <c r="B257" i="2"/>
  <c r="E257" i="2"/>
  <c r="B258" i="2"/>
  <c r="E258" i="2"/>
  <c r="B259" i="2"/>
  <c r="E259" i="2"/>
  <c r="B260" i="2"/>
  <c r="E260" i="2"/>
  <c r="B261" i="2"/>
  <c r="E261" i="2"/>
  <c r="B262" i="2"/>
  <c r="E262" i="2"/>
  <c r="B263" i="2"/>
  <c r="E263" i="2"/>
  <c r="B264" i="2"/>
  <c r="E264" i="2"/>
  <c r="B265" i="2"/>
  <c r="E265" i="2"/>
  <c r="B266" i="2"/>
  <c r="E266" i="2"/>
  <c r="B267" i="2"/>
  <c r="E267" i="2"/>
  <c r="B268" i="2"/>
  <c r="E268" i="2"/>
  <c r="B269" i="2"/>
  <c r="E269" i="2"/>
  <c r="B270" i="2"/>
  <c r="E270" i="2"/>
  <c r="B271" i="2"/>
  <c r="E271" i="2"/>
  <c r="B272" i="2"/>
  <c r="E272" i="2"/>
  <c r="B273" i="2"/>
  <c r="E273" i="2"/>
  <c r="B274" i="2"/>
  <c r="E274" i="2"/>
  <c r="B275" i="2"/>
  <c r="E275" i="2"/>
  <c r="B276" i="2"/>
  <c r="E276" i="2"/>
  <c r="B277" i="2"/>
  <c r="E277" i="2"/>
  <c r="B278" i="2"/>
  <c r="E278" i="2"/>
  <c r="B279" i="2"/>
  <c r="E279" i="2"/>
  <c r="B280" i="2"/>
  <c r="E280" i="2"/>
  <c r="B281" i="2"/>
  <c r="E281" i="2"/>
  <c r="B282" i="2"/>
  <c r="E282" i="2"/>
  <c r="B283" i="2"/>
  <c r="E283" i="2"/>
  <c r="B284" i="2"/>
  <c r="E284" i="2"/>
  <c r="B285" i="2"/>
  <c r="E285" i="2"/>
  <c r="B286" i="2"/>
  <c r="E286" i="2"/>
  <c r="B287" i="2"/>
  <c r="E287" i="2"/>
  <c r="B288" i="2"/>
  <c r="E288" i="2"/>
  <c r="B289" i="2"/>
  <c r="E289" i="2"/>
  <c r="B290" i="2"/>
  <c r="E290" i="2"/>
  <c r="B291" i="2"/>
  <c r="E291" i="2"/>
  <c r="B292" i="2"/>
  <c r="E292" i="2"/>
  <c r="B293" i="2"/>
  <c r="E293" i="2"/>
  <c r="B294" i="2"/>
  <c r="E294" i="2"/>
  <c r="B295" i="2"/>
  <c r="E295" i="2"/>
  <c r="B296" i="2"/>
  <c r="E296" i="2"/>
  <c r="B297" i="2"/>
  <c r="E297" i="2"/>
  <c r="B298" i="2"/>
  <c r="E298" i="2"/>
  <c r="B299" i="2"/>
  <c r="E299" i="2"/>
  <c r="E300" i="2"/>
  <c r="B301" i="2"/>
  <c r="E301" i="2"/>
  <c r="B302" i="2"/>
  <c r="E302" i="2"/>
  <c r="B303" i="2"/>
  <c r="E303" i="2"/>
  <c r="B304" i="2"/>
  <c r="E304" i="2"/>
  <c r="B305" i="2"/>
  <c r="E305" i="2"/>
  <c r="B306" i="2"/>
  <c r="E306" i="2"/>
  <c r="B307" i="2"/>
  <c r="E307" i="2"/>
  <c r="B308" i="2"/>
  <c r="E308" i="2"/>
  <c r="B309" i="2"/>
  <c r="E309" i="2"/>
  <c r="B310" i="2"/>
  <c r="E310" i="2"/>
  <c r="B311" i="2"/>
  <c r="E311" i="2"/>
  <c r="B312" i="2"/>
  <c r="E312" i="2"/>
  <c r="B313" i="2"/>
  <c r="E313" i="2"/>
  <c r="B314" i="2"/>
  <c r="E314" i="2"/>
  <c r="B315" i="2"/>
  <c r="E315" i="2"/>
  <c r="B316" i="2"/>
  <c r="E316" i="2"/>
  <c r="B317" i="2"/>
  <c r="E317" i="2"/>
  <c r="B318" i="2"/>
  <c r="E318" i="2"/>
  <c r="B319" i="2"/>
  <c r="E319" i="2"/>
  <c r="B320" i="2"/>
  <c r="E320" i="2"/>
  <c r="B321" i="2"/>
  <c r="E321" i="2"/>
  <c r="B322" i="2"/>
  <c r="E322" i="2"/>
  <c r="B323" i="2"/>
  <c r="E323" i="2"/>
  <c r="B4" i="2"/>
  <c r="E4" i="2"/>
  <c r="B5" i="2"/>
  <c r="E5" i="2"/>
  <c r="B6" i="2"/>
  <c r="E6" i="2"/>
  <c r="B7" i="2"/>
  <c r="E7" i="2"/>
  <c r="B8" i="2"/>
  <c r="E8" i="2"/>
  <c r="B9" i="2"/>
  <c r="E9" i="2"/>
  <c r="B10" i="2"/>
  <c r="E10" i="2"/>
  <c r="B11" i="2"/>
  <c r="E11" i="2"/>
  <c r="B12" i="2"/>
  <c r="E12" i="2"/>
  <c r="B13" i="2"/>
  <c r="E13" i="2"/>
  <c r="B14" i="2"/>
  <c r="E14" i="2"/>
  <c r="B15" i="2"/>
  <c r="E15" i="2"/>
  <c r="B16" i="2"/>
  <c r="E16" i="2"/>
  <c r="B3" i="2"/>
  <c r="E3" i="2"/>
  <c r="A20" i="6"/>
  <c r="A19" i="6"/>
  <c r="A18" i="6"/>
  <c r="A17" i="6"/>
  <c r="A16" i="6"/>
  <c r="A15" i="6"/>
  <c r="A14" i="6"/>
  <c r="A13" i="6"/>
  <c r="A12" i="6"/>
  <c r="A11" i="6"/>
  <c r="P3" i="4"/>
  <c r="O3" i="4"/>
  <c r="N3" i="4"/>
  <c r="M3" i="4"/>
  <c r="L3" i="4"/>
  <c r="K3" i="4"/>
  <c r="J3" i="4"/>
  <c r="K2" i="4"/>
  <c r="L2" i="4"/>
  <c r="M2" i="4"/>
  <c r="N2" i="4"/>
  <c r="O2" i="4"/>
  <c r="P2" i="4"/>
  <c r="J2" i="4"/>
  <c r="F323" i="7"/>
  <c r="F10" i="7"/>
  <c r="F12" i="7"/>
  <c r="F13" i="7"/>
  <c r="F14" i="7"/>
  <c r="F15" i="7"/>
  <c r="F16" i="7"/>
  <c r="F18" i="7"/>
  <c r="F19" i="7"/>
  <c r="F22" i="7"/>
  <c r="F20" i="7"/>
  <c r="F21" i="7"/>
  <c r="F23" i="7"/>
  <c r="F24" i="7"/>
  <c r="F25" i="7"/>
  <c r="F26" i="7"/>
  <c r="F27" i="7"/>
  <c r="F30" i="7"/>
  <c r="F29" i="7"/>
  <c r="F28" i="7"/>
  <c r="F31" i="7"/>
  <c r="F32" i="7"/>
  <c r="F33" i="7"/>
  <c r="F34" i="7"/>
  <c r="F35" i="7"/>
  <c r="F36" i="7"/>
  <c r="F37" i="7"/>
  <c r="F38" i="7"/>
  <c r="F39" i="7"/>
  <c r="F40" i="7"/>
  <c r="F41" i="7"/>
  <c r="F42" i="7"/>
  <c r="F46" i="7"/>
  <c r="F44" i="7"/>
  <c r="F43" i="7"/>
  <c r="F45" i="7"/>
  <c r="F47" i="7"/>
  <c r="F48" i="7"/>
  <c r="F50" i="7"/>
  <c r="F49" i="7"/>
  <c r="F55" i="7"/>
  <c r="F51" i="7"/>
  <c r="F52" i="7"/>
  <c r="F53" i="7"/>
  <c r="F54" i="7"/>
  <c r="F58" i="7"/>
  <c r="F56" i="7"/>
  <c r="F57" i="7"/>
  <c r="F59" i="7"/>
  <c r="F60" i="7"/>
  <c r="F61" i="7"/>
  <c r="F62" i="7"/>
  <c r="F63" i="7"/>
  <c r="F81" i="7"/>
  <c r="F65" i="7"/>
  <c r="F64" i="7"/>
  <c r="F67" i="7"/>
  <c r="F66" i="7"/>
  <c r="F69" i="7"/>
  <c r="F70" i="7"/>
  <c r="F71" i="7"/>
  <c r="F72" i="7"/>
  <c r="F73" i="7"/>
  <c r="F74" i="7"/>
  <c r="F75" i="7"/>
  <c r="F104" i="7"/>
  <c r="F77" i="7"/>
  <c r="F68" i="7"/>
  <c r="F79" i="7"/>
  <c r="F80" i="7"/>
  <c r="F76" i="7"/>
  <c r="F82" i="7"/>
  <c r="F83" i="7"/>
  <c r="F84" i="7"/>
  <c r="F90" i="7"/>
  <c r="F86" i="7"/>
  <c r="F87" i="7"/>
  <c r="F78" i="7"/>
  <c r="F89" i="7"/>
  <c r="F91" i="7"/>
  <c r="F94" i="7"/>
  <c r="F92" i="7"/>
  <c r="F88" i="7"/>
  <c r="F102" i="7"/>
  <c r="F95" i="7"/>
  <c r="F93" i="7"/>
  <c r="F96" i="7"/>
  <c r="F98" i="7"/>
  <c r="F97" i="7"/>
  <c r="F100" i="7"/>
  <c r="F99" i="7"/>
  <c r="F101" i="7"/>
  <c r="F103" i="7"/>
  <c r="F112" i="7"/>
  <c r="F105" i="7"/>
  <c r="F106" i="7"/>
  <c r="F107" i="7"/>
  <c r="F108" i="7"/>
  <c r="F109" i="7"/>
  <c r="F117" i="7"/>
  <c r="F110" i="7"/>
  <c r="F122" i="7"/>
  <c r="F113" i="7"/>
  <c r="F115" i="7"/>
  <c r="F116" i="7"/>
  <c r="F119" i="7"/>
  <c r="F123" i="7"/>
  <c r="F118" i="7"/>
  <c r="F121" i="7"/>
  <c r="F120" i="7"/>
  <c r="F125" i="7"/>
  <c r="F126" i="7"/>
  <c r="F129" i="7"/>
  <c r="F124" i="7"/>
  <c r="F127" i="7"/>
  <c r="F134" i="7"/>
  <c r="F130" i="7"/>
  <c r="F128" i="7"/>
  <c r="F85" i="7"/>
  <c r="F132" i="7"/>
  <c r="F131" i="7"/>
  <c r="F114" i="7"/>
  <c r="F133" i="7"/>
  <c r="F200" i="7"/>
  <c r="F135" i="7"/>
  <c r="F137" i="7"/>
  <c r="F142" i="7"/>
  <c r="F138" i="7"/>
  <c r="F140" i="7"/>
  <c r="F139" i="7"/>
  <c r="F136" i="7"/>
  <c r="F141" i="7"/>
  <c r="F146" i="7"/>
  <c r="F111" i="7"/>
  <c r="F144" i="7"/>
  <c r="F143" i="7"/>
  <c r="F147" i="7"/>
  <c r="F149" i="7"/>
  <c r="F148" i="7"/>
  <c r="F150" i="7"/>
  <c r="F152" i="7"/>
  <c r="F151" i="7"/>
  <c r="F155" i="7"/>
  <c r="F153" i="7"/>
  <c r="F145" i="7"/>
  <c r="F158" i="7"/>
  <c r="F154" i="7"/>
  <c r="F162" i="7"/>
  <c r="F160" i="7"/>
  <c r="F156" i="7"/>
  <c r="F163" i="7"/>
  <c r="F159" i="7"/>
  <c r="F164" i="7"/>
  <c r="F165" i="7"/>
  <c r="F172" i="7"/>
  <c r="F166" i="7"/>
  <c r="F167" i="7"/>
  <c r="F169" i="7"/>
  <c r="F168" i="7"/>
  <c r="F171" i="7"/>
  <c r="F161" i="7"/>
  <c r="F173" i="7"/>
  <c r="F177" i="7"/>
  <c r="F174" i="7"/>
  <c r="F175" i="7"/>
  <c r="F178" i="7"/>
  <c r="F176" i="7"/>
  <c r="F182" i="7"/>
  <c r="F179" i="7"/>
  <c r="F181" i="7"/>
  <c r="F170" i="7"/>
  <c r="F184" i="7"/>
  <c r="F186" i="7"/>
  <c r="F180" i="7"/>
  <c r="F187" i="7"/>
  <c r="F183" i="7"/>
  <c r="F188" i="7"/>
  <c r="F191" i="7"/>
  <c r="F189" i="7"/>
  <c r="F190" i="7"/>
  <c r="F193" i="7"/>
  <c r="F192" i="7"/>
  <c r="F197" i="7"/>
  <c r="F195" i="7"/>
  <c r="F185" i="7"/>
  <c r="F199" i="7"/>
  <c r="F194" i="7"/>
  <c r="F201" i="7"/>
  <c r="F198" i="7"/>
  <c r="F157" i="7"/>
  <c r="F17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196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0" i="7"/>
  <c r="F321" i="7"/>
  <c r="F322" i="7"/>
  <c r="F4" i="7"/>
  <c r="F5" i="7"/>
  <c r="F6" i="7"/>
  <c r="F7" i="7"/>
  <c r="F8" i="7"/>
  <c r="F9" i="7"/>
  <c r="F11" i="7"/>
  <c r="F3" i="7"/>
  <c r="M7" i="8"/>
  <c r="G3" i="7"/>
  <c r="G181" i="9"/>
  <c r="G185" i="9"/>
  <c r="G77" i="9"/>
  <c r="G81" i="9"/>
  <c r="G201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8" i="9"/>
  <c r="G79" i="9"/>
  <c r="G80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2" i="9"/>
  <c r="G183" i="9"/>
  <c r="G184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2" i="9"/>
  <c r="G203" i="9"/>
  <c r="G204" i="9"/>
  <c r="G5" i="9"/>
  <c r="M10" i="8"/>
  <c r="G8" i="7"/>
  <c r="M45" i="8"/>
  <c r="G40" i="7"/>
  <c r="M37" i="8"/>
  <c r="G43" i="7"/>
  <c r="G209" i="7"/>
  <c r="M215" i="8"/>
  <c r="G121" i="7"/>
  <c r="M72" i="8"/>
  <c r="G77" i="7"/>
  <c r="M163" i="8"/>
  <c r="G135" i="7"/>
  <c r="G196" i="7"/>
  <c r="G216" i="7"/>
  <c r="M138" i="8"/>
  <c r="G227" i="7"/>
  <c r="M222" i="8"/>
  <c r="G158" i="7"/>
  <c r="G201" i="7"/>
  <c r="G245" i="7"/>
  <c r="M230" i="8"/>
  <c r="G250" i="7"/>
  <c r="G251" i="7"/>
  <c r="G192" i="7"/>
  <c r="G267" i="7"/>
  <c r="G272" i="7"/>
  <c r="G276" i="7"/>
  <c r="G280" i="7"/>
  <c r="G286" i="7"/>
  <c r="G287" i="7"/>
  <c r="G290" i="7"/>
  <c r="G295" i="7"/>
  <c r="G299" i="7"/>
  <c r="G307" i="7"/>
  <c r="M102" i="8"/>
  <c r="G308" i="7"/>
  <c r="M104" i="8"/>
  <c r="G312" i="7"/>
  <c r="M155" i="8"/>
  <c r="G317" i="7"/>
  <c r="M185" i="8"/>
  <c r="G318" i="7"/>
  <c r="M191" i="8"/>
  <c r="G322" i="7"/>
  <c r="M253" i="8"/>
  <c r="M8" i="8"/>
  <c r="M9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8" i="8"/>
  <c r="M39" i="8"/>
  <c r="M40" i="8"/>
  <c r="M41" i="8"/>
  <c r="M42" i="8"/>
  <c r="M43" i="8"/>
  <c r="M44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3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6" i="8"/>
  <c r="M157" i="8"/>
  <c r="M158" i="8"/>
  <c r="M159" i="8"/>
  <c r="M160" i="8"/>
  <c r="M161" i="8"/>
  <c r="M162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6" i="8"/>
  <c r="M187" i="8"/>
  <c r="M188" i="8"/>
  <c r="M189" i="8"/>
  <c r="M190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6" i="8"/>
  <c r="M217" i="8"/>
  <c r="M218" i="8"/>
  <c r="M219" i="8"/>
  <c r="M220" i="8"/>
  <c r="M221" i="8"/>
  <c r="M223" i="8"/>
  <c r="M224" i="8"/>
  <c r="M225" i="8"/>
  <c r="M226" i="8"/>
  <c r="M227" i="8"/>
  <c r="M228" i="8"/>
  <c r="M229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6" i="8"/>
  <c r="Z323" i="7"/>
  <c r="G323" i="7"/>
  <c r="M321" i="7"/>
  <c r="Z320" i="7"/>
  <c r="X320" i="7"/>
  <c r="T320" i="7"/>
  <c r="Q320" i="7"/>
  <c r="K318" i="7"/>
  <c r="T314" i="7"/>
  <c r="G314" i="7"/>
  <c r="Y313" i="7"/>
  <c r="I312" i="7"/>
  <c r="Y312" i="7"/>
  <c r="P311" i="7"/>
  <c r="O311" i="7"/>
  <c r="Y311" i="7"/>
  <c r="S310" i="7"/>
  <c r="N310" i="7"/>
  <c r="Z307" i="7"/>
  <c r="T304" i="7"/>
  <c r="Q304" i="7"/>
  <c r="O304" i="7"/>
  <c r="K304" i="7"/>
  <c r="I304" i="7"/>
  <c r="H304" i="7"/>
  <c r="Y303" i="7"/>
  <c r="G303" i="7"/>
  <c r="Y301" i="7"/>
  <c r="N301" i="7"/>
  <c r="Z300" i="7"/>
  <c r="J300" i="7"/>
  <c r="H300" i="7"/>
  <c r="X299" i="7"/>
  <c r="H299" i="7"/>
  <c r="U298" i="7"/>
  <c r="R298" i="7"/>
  <c r="P298" i="7"/>
  <c r="L298" i="7"/>
  <c r="K298" i="7"/>
  <c r="J298" i="7"/>
  <c r="Q297" i="7"/>
  <c r="Z296" i="7"/>
  <c r="W295" i="7"/>
  <c r="T295" i="7"/>
  <c r="J295" i="7"/>
  <c r="G294" i="7"/>
  <c r="K292" i="7"/>
  <c r="Y288" i="7"/>
  <c r="T288" i="7"/>
  <c r="J287" i="7"/>
  <c r="R287" i="7"/>
  <c r="M285" i="7"/>
  <c r="P283" i="7"/>
  <c r="S281" i="7"/>
  <c r="N281" i="7"/>
  <c r="M281" i="7"/>
  <c r="K281" i="7"/>
  <c r="J281" i="7"/>
  <c r="L277" i="7"/>
  <c r="G277" i="7"/>
  <c r="M276" i="7"/>
  <c r="J272" i="7"/>
  <c r="Y267" i="7"/>
  <c r="P267" i="7"/>
  <c r="O267" i="7"/>
  <c r="H267" i="7"/>
  <c r="J265" i="7"/>
  <c r="U264" i="7"/>
  <c r="L264" i="7"/>
  <c r="K263" i="7"/>
  <c r="Q263" i="7"/>
  <c r="G262" i="7"/>
  <c r="Y191" i="7"/>
  <c r="N191" i="7"/>
  <c r="Z197" i="7"/>
  <c r="Y258" i="7"/>
  <c r="K257" i="7"/>
  <c r="J257" i="7"/>
  <c r="H257" i="7"/>
  <c r="J256" i="7"/>
  <c r="H256" i="7"/>
  <c r="O255" i="7"/>
  <c r="W254" i="7"/>
  <c r="R254" i="7"/>
  <c r="I254" i="7"/>
  <c r="T254" i="7"/>
  <c r="Q251" i="7"/>
  <c r="H251" i="7"/>
  <c r="S249" i="7"/>
  <c r="I247" i="7"/>
  <c r="X187" i="7"/>
  <c r="O187" i="7"/>
  <c r="Z187" i="7"/>
  <c r="O171" i="7"/>
  <c r="J171" i="7"/>
  <c r="X244" i="7"/>
  <c r="J244" i="7"/>
  <c r="G166" i="7"/>
  <c r="L201" i="7"/>
  <c r="H201" i="7"/>
  <c r="T243" i="7"/>
  <c r="S243" i="7"/>
  <c r="Y242" i="7"/>
  <c r="X242" i="7"/>
  <c r="H242" i="7"/>
  <c r="G242" i="7"/>
  <c r="S240" i="7"/>
  <c r="T240" i="7"/>
  <c r="Y237" i="7"/>
  <c r="P234" i="7"/>
  <c r="H233" i="7"/>
  <c r="L199" i="7"/>
  <c r="G160" i="7"/>
  <c r="Z158" i="7"/>
  <c r="R158" i="7"/>
  <c r="O158" i="7"/>
  <c r="K158" i="7"/>
  <c r="H158" i="7"/>
  <c r="R232" i="7"/>
  <c r="T175" i="7"/>
  <c r="Q195" i="7"/>
  <c r="X195" i="7"/>
  <c r="Z193" i="7"/>
  <c r="P193" i="7"/>
  <c r="M193" i="7"/>
  <c r="R193" i="7"/>
  <c r="Q190" i="7"/>
  <c r="N229" i="7"/>
  <c r="Y228" i="7"/>
  <c r="J167" i="7"/>
  <c r="Y226" i="7"/>
  <c r="U223" i="7"/>
  <c r="T223" i="7"/>
  <c r="Q223" i="7"/>
  <c r="K223" i="7"/>
  <c r="L223" i="7"/>
  <c r="Z222" i="7"/>
  <c r="G219" i="7"/>
  <c r="X126" i="7"/>
  <c r="T126" i="7"/>
  <c r="R126" i="7"/>
  <c r="Q126" i="7"/>
  <c r="K126" i="7"/>
  <c r="I126" i="7"/>
  <c r="Q218" i="7"/>
  <c r="X177" i="7"/>
  <c r="O177" i="7"/>
  <c r="L177" i="7"/>
  <c r="H177" i="7"/>
  <c r="J186" i="7"/>
  <c r="U117" i="7"/>
  <c r="R117" i="7"/>
  <c r="Y216" i="7"/>
  <c r="Q216" i="7"/>
  <c r="I216" i="7"/>
  <c r="Y164" i="7"/>
  <c r="W164" i="7"/>
  <c r="S164" i="7"/>
  <c r="N164" i="7"/>
  <c r="L164" i="7"/>
  <c r="K164" i="7"/>
  <c r="H164" i="7"/>
  <c r="J164" i="7"/>
  <c r="T185" i="7"/>
  <c r="M185" i="7"/>
  <c r="L185" i="7"/>
  <c r="I185" i="7"/>
  <c r="U194" i="7"/>
  <c r="Z215" i="7"/>
  <c r="Y102" i="7"/>
  <c r="W102" i="7"/>
  <c r="M102" i="7"/>
  <c r="J102" i="7"/>
  <c r="I102" i="7"/>
  <c r="L214" i="7"/>
  <c r="O134" i="7"/>
  <c r="Z196" i="7"/>
  <c r="W196" i="7"/>
  <c r="V161" i="7"/>
  <c r="S161" i="7"/>
  <c r="R161" i="7"/>
  <c r="J161" i="7"/>
  <c r="I161" i="7"/>
  <c r="N161" i="7"/>
  <c r="L142" i="7"/>
  <c r="T153" i="7"/>
  <c r="X180" i="7"/>
  <c r="Z138" i="7"/>
  <c r="V138" i="7"/>
  <c r="P138" i="7"/>
  <c r="N138" i="7"/>
  <c r="M138" i="7"/>
  <c r="H138" i="7"/>
  <c r="K138" i="7"/>
  <c r="R159" i="7"/>
  <c r="P114" i="7"/>
  <c r="W212" i="7"/>
  <c r="R143" i="7"/>
  <c r="J143" i="7"/>
  <c r="M136" i="7"/>
  <c r="J136" i="7"/>
  <c r="Z111" i="7"/>
  <c r="T111" i="7"/>
  <c r="R111" i="7"/>
  <c r="P111" i="7"/>
  <c r="N111" i="7"/>
  <c r="Y146" i="7"/>
  <c r="X133" i="7"/>
  <c r="T135" i="7"/>
  <c r="V135" i="7"/>
  <c r="Z148" i="7"/>
  <c r="Y148" i="7"/>
  <c r="T148" i="7"/>
  <c r="T132" i="7"/>
  <c r="H132" i="7"/>
  <c r="Y130" i="7"/>
  <c r="Z211" i="7"/>
  <c r="T211" i="7"/>
  <c r="S211" i="7"/>
  <c r="P211" i="7"/>
  <c r="O211" i="7"/>
  <c r="K211" i="7"/>
  <c r="H211" i="7"/>
  <c r="L144" i="7"/>
  <c r="Y125" i="7"/>
  <c r="Q125" i="7"/>
  <c r="J125" i="7"/>
  <c r="S125" i="7"/>
  <c r="X119" i="7"/>
  <c r="W119" i="7"/>
  <c r="V77" i="7"/>
  <c r="G139" i="7"/>
  <c r="W112" i="7"/>
  <c r="V112" i="7"/>
  <c r="Q112" i="7"/>
  <c r="L112" i="7"/>
  <c r="N112" i="7"/>
  <c r="W141" i="7"/>
  <c r="S141" i="7"/>
  <c r="N84" i="7"/>
  <c r="J84" i="7"/>
  <c r="X80" i="7"/>
  <c r="O80" i="7"/>
  <c r="L80" i="7"/>
  <c r="I80" i="7"/>
  <c r="V80" i="7"/>
  <c r="T108" i="7"/>
  <c r="X107" i="7"/>
  <c r="R107" i="7"/>
  <c r="L107" i="7"/>
  <c r="S106" i="7"/>
  <c r="Y101" i="7"/>
  <c r="T101" i="7"/>
  <c r="M101" i="7"/>
  <c r="G101" i="7"/>
  <c r="S89" i="7"/>
  <c r="M96" i="7"/>
  <c r="U86" i="7"/>
  <c r="V90" i="7"/>
  <c r="X99" i="7"/>
  <c r="W99" i="7"/>
  <c r="R99" i="7"/>
  <c r="N99" i="7"/>
  <c r="M99" i="7"/>
  <c r="L99" i="7"/>
  <c r="I99" i="7"/>
  <c r="H99" i="7"/>
  <c r="I82" i="7"/>
  <c r="T78" i="7"/>
  <c r="J209" i="7"/>
  <c r="N66" i="7"/>
  <c r="V66" i="7"/>
  <c r="V61" i="7"/>
  <c r="N75" i="7"/>
  <c r="G104" i="7"/>
  <c r="V208" i="7"/>
  <c r="I208" i="7"/>
  <c r="W208" i="7"/>
  <c r="J207" i="7"/>
  <c r="V207" i="7"/>
  <c r="N206" i="7"/>
  <c r="J35" i="7"/>
  <c r="Z53" i="7"/>
  <c r="X53" i="7"/>
  <c r="S53" i="7"/>
  <c r="P53" i="7"/>
  <c r="N53" i="7"/>
  <c r="K53" i="7"/>
  <c r="J53" i="7"/>
  <c r="I53" i="7"/>
  <c r="H37" i="7"/>
  <c r="T205" i="7"/>
  <c r="K205" i="7"/>
  <c r="O204" i="7"/>
  <c r="Z33" i="7"/>
  <c r="Y203" i="7"/>
  <c r="V203" i="7"/>
  <c r="S203" i="7"/>
  <c r="Q203" i="7"/>
  <c r="L203" i="7"/>
  <c r="K203" i="7"/>
  <c r="Y45" i="7"/>
  <c r="V45" i="7"/>
  <c r="O202" i="7"/>
  <c r="Z25" i="7"/>
  <c r="Y25" i="7"/>
  <c r="P25" i="7"/>
  <c r="N25" i="7"/>
  <c r="J25" i="7"/>
  <c r="G25" i="7"/>
  <c r="Y50" i="7"/>
  <c r="T50" i="7"/>
  <c r="P50" i="7"/>
  <c r="H50" i="7"/>
  <c r="R50" i="7"/>
  <c r="V176" i="7"/>
  <c r="Q176" i="7"/>
  <c r="G176" i="7"/>
  <c r="S26" i="7"/>
  <c r="P28" i="7"/>
  <c r="Z46" i="7"/>
  <c r="V46" i="7"/>
  <c r="T46" i="7"/>
  <c r="L46" i="7"/>
  <c r="J46" i="7"/>
  <c r="H46" i="7"/>
  <c r="P46" i="7"/>
  <c r="Y168" i="7"/>
  <c r="G168" i="7"/>
  <c r="P30" i="7"/>
  <c r="Z124" i="7"/>
  <c r="X124" i="7"/>
  <c r="W124" i="7"/>
  <c r="O124" i="7"/>
  <c r="I124" i="7"/>
  <c r="G118" i="7"/>
  <c r="P20" i="7"/>
  <c r="I20" i="7"/>
  <c r="V100" i="7"/>
  <c r="P100" i="7"/>
  <c r="K100" i="7"/>
  <c r="Q100" i="7"/>
  <c r="X23" i="7"/>
  <c r="W23" i="7"/>
  <c r="T23" i="7"/>
  <c r="R23" i="7"/>
  <c r="V87" i="7"/>
  <c r="R87" i="7"/>
  <c r="M87" i="7"/>
  <c r="J87" i="7"/>
  <c r="S87" i="7"/>
  <c r="Y7" i="7"/>
  <c r="P19" i="7"/>
  <c r="Z19" i="7"/>
  <c r="P16" i="7"/>
  <c r="N16" i="7"/>
  <c r="P12" i="7"/>
  <c r="V72" i="7"/>
  <c r="R72" i="7"/>
  <c r="L72" i="7"/>
  <c r="T8" i="7"/>
  <c r="O8" i="7"/>
  <c r="Q5" i="7"/>
  <c r="X38" i="7"/>
  <c r="J38" i="7"/>
  <c r="Z38" i="7"/>
  <c r="U29" i="7"/>
  <c r="T22" i="7"/>
  <c r="R22" i="7"/>
  <c r="P58" i="7"/>
  <c r="L58" i="7"/>
  <c r="S58" i="7"/>
  <c r="V58" i="7"/>
  <c r="R88" i="7"/>
  <c r="G88" i="7"/>
  <c r="G129" i="7"/>
  <c r="P231" i="7"/>
  <c r="S231" i="7"/>
  <c r="U231" i="7"/>
  <c r="O231" i="7"/>
  <c r="J282" i="7"/>
  <c r="G282" i="7"/>
  <c r="G291" i="7"/>
  <c r="U291" i="7"/>
  <c r="M44" i="7"/>
  <c r="G44" i="7"/>
  <c r="R19" i="7"/>
  <c r="G64" i="7"/>
  <c r="G48" i="7"/>
  <c r="N48" i="7"/>
  <c r="W58" i="7"/>
  <c r="R63" i="7"/>
  <c r="G63" i="7"/>
  <c r="Q66" i="7"/>
  <c r="K78" i="7"/>
  <c r="S88" i="7"/>
  <c r="S84" i="7"/>
  <c r="H91" i="7"/>
  <c r="G91" i="7"/>
  <c r="X194" i="7"/>
  <c r="G194" i="7"/>
  <c r="P194" i="7"/>
  <c r="O194" i="7"/>
  <c r="J231" i="7"/>
  <c r="G236" i="7"/>
  <c r="J259" i="7"/>
  <c r="T259" i="7"/>
  <c r="G259" i="7"/>
  <c r="Q264" i="7"/>
  <c r="G264" i="7"/>
  <c r="M264" i="7"/>
  <c r="J264" i="7"/>
  <c r="X264" i="7"/>
  <c r="I264" i="7"/>
  <c r="W264" i="7"/>
  <c r="H264" i="7"/>
  <c r="S264" i="7"/>
  <c r="P266" i="7"/>
  <c r="G266" i="7"/>
  <c r="I268" i="7"/>
  <c r="G268" i="7"/>
  <c r="W275" i="7"/>
  <c r="G275" i="7"/>
  <c r="H275" i="7"/>
  <c r="V275" i="7"/>
  <c r="L282" i="7"/>
  <c r="S305" i="7"/>
  <c r="G305" i="7"/>
  <c r="K305" i="7"/>
  <c r="I305" i="7"/>
  <c r="G150" i="7"/>
  <c r="Y24" i="7"/>
  <c r="G24" i="7"/>
  <c r="O38" i="7"/>
  <c r="H8" i="7"/>
  <c r="W62" i="7"/>
  <c r="G62" i="7"/>
  <c r="T109" i="7"/>
  <c r="G109" i="7"/>
  <c r="R30" i="7"/>
  <c r="G30" i="7"/>
  <c r="T27" i="7"/>
  <c r="G27" i="7"/>
  <c r="U203" i="7"/>
  <c r="G203" i="7"/>
  <c r="J203" i="7"/>
  <c r="M203" i="7"/>
  <c r="K48" i="7"/>
  <c r="I58" i="7"/>
  <c r="X58" i="7"/>
  <c r="G206" i="7"/>
  <c r="O206" i="7"/>
  <c r="R207" i="7"/>
  <c r="N208" i="7"/>
  <c r="G75" i="7"/>
  <c r="H75" i="7"/>
  <c r="S78" i="7"/>
  <c r="R65" i="7"/>
  <c r="G65" i="7"/>
  <c r="X74" i="7"/>
  <c r="G74" i="7"/>
  <c r="Z101" i="7"/>
  <c r="G141" i="7"/>
  <c r="G119" i="7"/>
  <c r="Z130" i="7"/>
  <c r="G130" i="7"/>
  <c r="L130" i="7"/>
  <c r="V133" i="7"/>
  <c r="G133" i="7"/>
  <c r="R122" i="7"/>
  <c r="G122" i="7"/>
  <c r="J194" i="7"/>
  <c r="X149" i="7"/>
  <c r="G149" i="7"/>
  <c r="G226" i="7"/>
  <c r="P226" i="7"/>
  <c r="G175" i="7"/>
  <c r="Q175" i="7"/>
  <c r="K175" i="7"/>
  <c r="H175" i="7"/>
  <c r="G233" i="7"/>
  <c r="H236" i="7"/>
  <c r="Y171" i="7"/>
  <c r="T171" i="7"/>
  <c r="G171" i="7"/>
  <c r="I171" i="7"/>
  <c r="L247" i="7"/>
  <c r="G247" i="7"/>
  <c r="X247" i="7"/>
  <c r="R247" i="7"/>
  <c r="P247" i="7"/>
  <c r="T257" i="7"/>
  <c r="G257" i="7"/>
  <c r="Z257" i="7"/>
  <c r="V257" i="7"/>
  <c r="N257" i="7"/>
  <c r="I257" i="7"/>
  <c r="G301" i="7"/>
  <c r="M301" i="7"/>
  <c r="S301" i="7"/>
  <c r="P301" i="7"/>
  <c r="I301" i="7"/>
  <c r="Z306" i="7"/>
  <c r="G306" i="7"/>
  <c r="T68" i="7"/>
  <c r="G68" i="7"/>
  <c r="I92" i="7"/>
  <c r="G92" i="7"/>
  <c r="H92" i="7"/>
  <c r="G274" i="7"/>
  <c r="K38" i="7"/>
  <c r="G57" i="7"/>
  <c r="N12" i="7"/>
  <c r="G12" i="7"/>
  <c r="M12" i="7"/>
  <c r="Z12" i="7"/>
  <c r="N34" i="7"/>
  <c r="G34" i="7"/>
  <c r="M207" i="7"/>
  <c r="J208" i="7"/>
  <c r="Y104" i="7"/>
  <c r="T86" i="7"/>
  <c r="R86" i="7"/>
  <c r="J92" i="7"/>
  <c r="G213" i="7"/>
  <c r="R220" i="7"/>
  <c r="G220" i="7"/>
  <c r="N220" i="7"/>
  <c r="V38" i="7"/>
  <c r="H72" i="7"/>
  <c r="G72" i="7"/>
  <c r="P72" i="7"/>
  <c r="W12" i="7"/>
  <c r="N7" i="7"/>
  <c r="Q118" i="7"/>
  <c r="I11" i="7"/>
  <c r="G11" i="7"/>
  <c r="G198" i="7"/>
  <c r="Y48" i="7"/>
  <c r="J58" i="7"/>
  <c r="T207" i="7"/>
  <c r="P208" i="7"/>
  <c r="K71" i="7"/>
  <c r="G71" i="7"/>
  <c r="L71" i="7"/>
  <c r="G76" i="7"/>
  <c r="G60" i="7"/>
  <c r="G105" i="7"/>
  <c r="X101" i="7"/>
  <c r="I101" i="7"/>
  <c r="O101" i="7"/>
  <c r="I143" i="7"/>
  <c r="Z143" i="7"/>
  <c r="P143" i="7"/>
  <c r="V114" i="7"/>
  <c r="G114" i="7"/>
  <c r="M114" i="7"/>
  <c r="Q162" i="7"/>
  <c r="G162" i="7"/>
  <c r="W134" i="7"/>
  <c r="G134" i="7"/>
  <c r="S194" i="7"/>
  <c r="P186" i="7"/>
  <c r="W186" i="7"/>
  <c r="K186" i="7"/>
  <c r="G186" i="7"/>
  <c r="G230" i="7"/>
  <c r="R230" i="7"/>
  <c r="U241" i="7"/>
  <c r="G241" i="7"/>
  <c r="M241" i="7"/>
  <c r="I241" i="7"/>
  <c r="K264" i="7"/>
  <c r="G270" i="7"/>
  <c r="W296" i="7"/>
  <c r="Q296" i="7"/>
  <c r="J296" i="7"/>
  <c r="G296" i="7"/>
  <c r="N296" i="7"/>
  <c r="G172" i="7"/>
  <c r="G86" i="7"/>
  <c r="G7" i="7"/>
  <c r="K10" i="7"/>
  <c r="G10" i="7"/>
  <c r="N70" i="7"/>
  <c r="G70" i="7"/>
  <c r="W78" i="7"/>
  <c r="G78" i="7"/>
  <c r="Y78" i="7"/>
  <c r="G182" i="7"/>
  <c r="R14" i="7"/>
  <c r="G14" i="7"/>
  <c r="G19" i="7"/>
  <c r="J19" i="7"/>
  <c r="T19" i="7"/>
  <c r="U9" i="7"/>
  <c r="G9" i="7"/>
  <c r="G39" i="7"/>
  <c r="M47" i="7"/>
  <c r="G47" i="7"/>
  <c r="G81" i="7"/>
  <c r="G90" i="7"/>
  <c r="U90" i="7"/>
  <c r="L56" i="7"/>
  <c r="G56" i="7"/>
  <c r="G97" i="7"/>
  <c r="G123" i="7"/>
  <c r="Y123" i="7"/>
  <c r="Y221" i="7"/>
  <c r="G221" i="7"/>
  <c r="Q221" i="7"/>
  <c r="R221" i="7"/>
  <c r="N227" i="7"/>
  <c r="G165" i="7"/>
  <c r="S165" i="7"/>
  <c r="L165" i="7"/>
  <c r="G248" i="7"/>
  <c r="Y184" i="7"/>
  <c r="G184" i="7"/>
  <c r="J184" i="7"/>
  <c r="V271" i="7"/>
  <c r="G271" i="7"/>
  <c r="N293" i="7"/>
  <c r="G293" i="7"/>
  <c r="G22" i="7"/>
  <c r="M72" i="7"/>
  <c r="O14" i="7"/>
  <c r="G87" i="7"/>
  <c r="Y87" i="7"/>
  <c r="H87" i="7"/>
  <c r="L87" i="7"/>
  <c r="P9" i="7"/>
  <c r="T128" i="7"/>
  <c r="G128" i="7"/>
  <c r="G46" i="7"/>
  <c r="K46" i="7"/>
  <c r="Q46" i="7"/>
  <c r="Y46" i="7"/>
  <c r="G26" i="7"/>
  <c r="P39" i="7"/>
  <c r="P37" i="7"/>
  <c r="V37" i="7"/>
  <c r="G37" i="7"/>
  <c r="N58" i="7"/>
  <c r="I41" i="7"/>
  <c r="G41" i="7"/>
  <c r="R71" i="7"/>
  <c r="I90" i="7"/>
  <c r="R95" i="7"/>
  <c r="G95" i="7"/>
  <c r="G210" i="7"/>
  <c r="L101" i="7"/>
  <c r="R110" i="7"/>
  <c r="G110" i="7"/>
  <c r="N80" i="7"/>
  <c r="G80" i="7"/>
  <c r="R80" i="7"/>
  <c r="Y80" i="7"/>
  <c r="L121" i="7"/>
  <c r="L132" i="7"/>
  <c r="G132" i="7"/>
  <c r="R132" i="7"/>
  <c r="N132" i="7"/>
  <c r="O146" i="7"/>
  <c r="G146" i="7"/>
  <c r="M146" i="7"/>
  <c r="O143" i="7"/>
  <c r="T114" i="7"/>
  <c r="K156" i="7"/>
  <c r="G156" i="7"/>
  <c r="Z156" i="7"/>
  <c r="N142" i="7"/>
  <c r="G142" i="7"/>
  <c r="O142" i="7"/>
  <c r="Q186" i="7"/>
  <c r="G218" i="7"/>
  <c r="R190" i="7"/>
  <c r="G190" i="7"/>
  <c r="Z232" i="7"/>
  <c r="U232" i="7"/>
  <c r="O232" i="7"/>
  <c r="L232" i="7"/>
  <c r="H232" i="7"/>
  <c r="G232" i="7"/>
  <c r="G238" i="7"/>
  <c r="G244" i="7"/>
  <c r="R244" i="7"/>
  <c r="W244" i="7"/>
  <c r="U244" i="7"/>
  <c r="N244" i="7"/>
  <c r="H244" i="7"/>
  <c r="N249" i="7"/>
  <c r="G249" i="7"/>
  <c r="L249" i="7"/>
  <c r="V174" i="7"/>
  <c r="G174" i="7"/>
  <c r="G181" i="7"/>
  <c r="R181" i="7"/>
  <c r="T264" i="7"/>
  <c r="G285" i="7"/>
  <c r="T296" i="7"/>
  <c r="M315" i="7"/>
  <c r="N315" i="7"/>
  <c r="G315" i="7"/>
  <c r="G140" i="7"/>
  <c r="G35" i="7"/>
  <c r="Q35" i="7"/>
  <c r="P104" i="7"/>
  <c r="N104" i="7"/>
  <c r="G127" i="7"/>
  <c r="O127" i="7"/>
  <c r="O4" i="7"/>
  <c r="G4" i="7"/>
  <c r="R29" i="7"/>
  <c r="G29" i="7"/>
  <c r="R15" i="7"/>
  <c r="G15" i="7"/>
  <c r="Y31" i="7"/>
  <c r="G31" i="7"/>
  <c r="J205" i="7"/>
  <c r="G205" i="7"/>
  <c r="W205" i="7"/>
  <c r="I205" i="7"/>
  <c r="X59" i="7"/>
  <c r="G59" i="7"/>
  <c r="K58" i="7"/>
  <c r="W21" i="7"/>
  <c r="G21" i="7"/>
  <c r="G207" i="7"/>
  <c r="Z207" i="7"/>
  <c r="I207" i="7"/>
  <c r="P207" i="7"/>
  <c r="U207" i="7"/>
  <c r="M61" i="7"/>
  <c r="G61" i="7"/>
  <c r="R82" i="7"/>
  <c r="G82" i="7"/>
  <c r="L82" i="7"/>
  <c r="Y84" i="7"/>
  <c r="G84" i="7"/>
  <c r="M84" i="7"/>
  <c r="X84" i="7"/>
  <c r="P38" i="7"/>
  <c r="G38" i="7"/>
  <c r="S38" i="7"/>
  <c r="V5" i="7"/>
  <c r="G5" i="7"/>
  <c r="L5" i="7"/>
  <c r="Y5" i="7"/>
  <c r="N54" i="7"/>
  <c r="G54" i="7"/>
  <c r="Y54" i="7"/>
  <c r="T14" i="7"/>
  <c r="H19" i="7"/>
  <c r="P42" i="7"/>
  <c r="G42" i="7"/>
  <c r="U33" i="7"/>
  <c r="L205" i="7"/>
  <c r="R58" i="7"/>
  <c r="S208" i="7"/>
  <c r="G208" i="7"/>
  <c r="R208" i="7"/>
  <c r="Z208" i="7"/>
  <c r="H208" i="7"/>
  <c r="G69" i="7"/>
  <c r="G51" i="7"/>
  <c r="G66" i="7"/>
  <c r="P66" i="7"/>
  <c r="M82" i="7"/>
  <c r="L90" i="7"/>
  <c r="K84" i="7"/>
  <c r="R113" i="7"/>
  <c r="G113" i="7"/>
  <c r="Z98" i="7"/>
  <c r="G98" i="7"/>
  <c r="U116" i="7"/>
  <c r="G116" i="7"/>
  <c r="G151" i="7"/>
  <c r="Q159" i="7"/>
  <c r="G159" i="7"/>
  <c r="H159" i="7"/>
  <c r="W159" i="7"/>
  <c r="Y180" i="7"/>
  <c r="G180" i="7"/>
  <c r="Q180" i="7"/>
  <c r="J170" i="7"/>
  <c r="G170" i="7"/>
  <c r="I217" i="7"/>
  <c r="G217" i="7"/>
  <c r="P217" i="7"/>
  <c r="P222" i="7"/>
  <c r="G222" i="7"/>
  <c r="R222" i="7"/>
  <c r="Y195" i="7"/>
  <c r="G195" i="7"/>
  <c r="Z195" i="7"/>
  <c r="N195" i="7"/>
  <c r="L195" i="7"/>
  <c r="V195" i="7"/>
  <c r="G235" i="7"/>
  <c r="L239" i="7"/>
  <c r="G239" i="7"/>
  <c r="X239" i="7"/>
  <c r="G253" i="7"/>
  <c r="M253" i="7"/>
  <c r="R258" i="7"/>
  <c r="G258" i="7"/>
  <c r="S258" i="7"/>
  <c r="G261" i="7"/>
  <c r="L261" i="7"/>
  <c r="N278" i="7"/>
  <c r="G278" i="7"/>
  <c r="G143" i="7"/>
  <c r="G58" i="7"/>
  <c r="H22" i="7"/>
  <c r="P5" i="7"/>
  <c r="P54" i="7"/>
  <c r="T72" i="7"/>
  <c r="G83" i="7"/>
  <c r="I19" i="7"/>
  <c r="K87" i="7"/>
  <c r="J20" i="7"/>
  <c r="G20" i="7"/>
  <c r="T20" i="7"/>
  <c r="N168" i="7"/>
  <c r="I46" i="7"/>
  <c r="V33" i="7"/>
  <c r="R205" i="7"/>
  <c r="X37" i="7"/>
  <c r="T58" i="7"/>
  <c r="H207" i="7"/>
  <c r="O67" i="7"/>
  <c r="G67" i="7"/>
  <c r="O51" i="7"/>
  <c r="J66" i="7"/>
  <c r="G73" i="7"/>
  <c r="T73" i="7"/>
  <c r="T82" i="7"/>
  <c r="S90" i="7"/>
  <c r="Q101" i="7"/>
  <c r="J80" i="7"/>
  <c r="L84" i="7"/>
  <c r="G115" i="7"/>
  <c r="T125" i="7"/>
  <c r="G125" i="7"/>
  <c r="H125" i="7"/>
  <c r="Q132" i="7"/>
  <c r="Z146" i="7"/>
  <c r="G136" i="7"/>
  <c r="H136" i="7"/>
  <c r="T143" i="7"/>
  <c r="O159" i="7"/>
  <c r="L180" i="7"/>
  <c r="Z142" i="7"/>
  <c r="N183" i="7"/>
  <c r="G183" i="7"/>
  <c r="X215" i="7"/>
  <c r="G215" i="7"/>
  <c r="T215" i="7"/>
  <c r="X117" i="7"/>
  <c r="G117" i="7"/>
  <c r="J117" i="7"/>
  <c r="N222" i="7"/>
  <c r="U188" i="7"/>
  <c r="G188" i="7"/>
  <c r="G228" i="7"/>
  <c r="O195" i="7"/>
  <c r="Q232" i="7"/>
  <c r="K160" i="7"/>
  <c r="G240" i="7"/>
  <c r="P240" i="7"/>
  <c r="M240" i="7"/>
  <c r="K240" i="7"/>
  <c r="J240" i="7"/>
  <c r="X240" i="7"/>
  <c r="I244" i="7"/>
  <c r="V249" i="7"/>
  <c r="H253" i="7"/>
  <c r="W256" i="7"/>
  <c r="U256" i="7"/>
  <c r="G256" i="7"/>
  <c r="Z256" i="7"/>
  <c r="Q256" i="7"/>
  <c r="M256" i="7"/>
  <c r="I258" i="7"/>
  <c r="W191" i="7"/>
  <c r="Q191" i="7"/>
  <c r="G191" i="7"/>
  <c r="O191" i="7"/>
  <c r="G273" i="7"/>
  <c r="X309" i="7"/>
  <c r="G309" i="7"/>
  <c r="G231" i="7"/>
  <c r="G33" i="7"/>
  <c r="G99" i="7"/>
  <c r="O3" i="7"/>
  <c r="G23" i="7"/>
  <c r="J124" i="7"/>
  <c r="G124" i="7"/>
  <c r="M36" i="7"/>
  <c r="G36" i="7"/>
  <c r="X40" i="7"/>
  <c r="M13" i="7"/>
  <c r="G13" i="7"/>
  <c r="H176" i="7"/>
  <c r="O25" i="7"/>
  <c r="Z45" i="7"/>
  <c r="G45" i="7"/>
  <c r="N32" i="7"/>
  <c r="G32" i="7"/>
  <c r="T53" i="7"/>
  <c r="G53" i="7"/>
  <c r="W53" i="7"/>
  <c r="J99" i="7"/>
  <c r="I93" i="7"/>
  <c r="G93" i="7"/>
  <c r="Z107" i="7"/>
  <c r="G107" i="7"/>
  <c r="K77" i="7"/>
  <c r="I211" i="7"/>
  <c r="G211" i="7"/>
  <c r="Y79" i="7"/>
  <c r="I148" i="7"/>
  <c r="G111" i="7"/>
  <c r="G102" i="7"/>
  <c r="Q185" i="7"/>
  <c r="Y185" i="7"/>
  <c r="G185" i="7"/>
  <c r="T216" i="7"/>
  <c r="R216" i="7"/>
  <c r="I85" i="7"/>
  <c r="G85" i="7"/>
  <c r="L126" i="7"/>
  <c r="G126" i="7"/>
  <c r="G229" i="7"/>
  <c r="G147" i="7"/>
  <c r="P158" i="7"/>
  <c r="G155" i="7"/>
  <c r="W242" i="7"/>
  <c r="P201" i="7"/>
  <c r="V252" i="7"/>
  <c r="G252" i="7"/>
  <c r="I267" i="7"/>
  <c r="R267" i="7"/>
  <c r="S267" i="7"/>
  <c r="G279" i="7"/>
  <c r="Y300" i="7"/>
  <c r="K300" i="7"/>
  <c r="S300" i="7"/>
  <c r="P300" i="7"/>
  <c r="G316" i="7"/>
  <c r="G269" i="7"/>
  <c r="G120" i="7"/>
  <c r="L137" i="7"/>
  <c r="G137" i="7"/>
  <c r="I145" i="7"/>
  <c r="G145" i="7"/>
  <c r="P154" i="7"/>
  <c r="G154" i="7"/>
  <c r="U167" i="7"/>
  <c r="G167" i="7"/>
  <c r="Z167" i="7"/>
  <c r="S234" i="7"/>
  <c r="G234" i="7"/>
  <c r="P169" i="7"/>
  <c r="G169" i="7"/>
  <c r="G173" i="7"/>
  <c r="K245" i="7"/>
  <c r="G283" i="7"/>
  <c r="N288" i="7"/>
  <c r="J288" i="7"/>
  <c r="G288" i="7"/>
  <c r="V297" i="7"/>
  <c r="G297" i="7"/>
  <c r="G302" i="7"/>
  <c r="G148" i="7"/>
  <c r="G6" i="7"/>
  <c r="G152" i="7"/>
  <c r="J152" i="7"/>
  <c r="G246" i="7"/>
  <c r="J163" i="7"/>
  <c r="G163" i="7"/>
  <c r="O254" i="7"/>
  <c r="G254" i="7"/>
  <c r="L254" i="7"/>
  <c r="G255" i="7"/>
  <c r="L255" i="7"/>
  <c r="T311" i="7"/>
  <c r="G311" i="7"/>
  <c r="M311" i="7"/>
  <c r="G197" i="7"/>
  <c r="G224" i="7"/>
  <c r="G16" i="7"/>
  <c r="G49" i="7"/>
  <c r="R100" i="7"/>
  <c r="G100" i="7"/>
  <c r="G17" i="7"/>
  <c r="G28" i="7"/>
  <c r="G50" i="7"/>
  <c r="K25" i="7"/>
  <c r="N202" i="7"/>
  <c r="G202" i="7"/>
  <c r="S18" i="7"/>
  <c r="G18" i="7"/>
  <c r="J204" i="7"/>
  <c r="G204" i="7"/>
  <c r="G55" i="7"/>
  <c r="G52" i="7"/>
  <c r="V99" i="7"/>
  <c r="N96" i="7"/>
  <c r="G96" i="7"/>
  <c r="Q89" i="7"/>
  <c r="G89" i="7"/>
  <c r="R106" i="7"/>
  <c r="G106" i="7"/>
  <c r="U108" i="7"/>
  <c r="G108" i="7"/>
  <c r="I112" i="7"/>
  <c r="G112" i="7"/>
  <c r="Y131" i="7"/>
  <c r="G131" i="7"/>
  <c r="W144" i="7"/>
  <c r="G144" i="7"/>
  <c r="L135" i="7"/>
  <c r="Z212" i="7"/>
  <c r="G212" i="7"/>
  <c r="S138" i="7"/>
  <c r="G138" i="7"/>
  <c r="X138" i="7"/>
  <c r="G153" i="7"/>
  <c r="G161" i="7"/>
  <c r="L161" i="7"/>
  <c r="T214" i="7"/>
  <c r="G214" i="7"/>
  <c r="X214" i="7"/>
  <c r="Q164" i="7"/>
  <c r="G164" i="7"/>
  <c r="R164" i="7"/>
  <c r="V164" i="7"/>
  <c r="L189" i="7"/>
  <c r="G189" i="7"/>
  <c r="H223" i="7"/>
  <c r="L167" i="7"/>
  <c r="M152" i="7"/>
  <c r="J193" i="7"/>
  <c r="G193" i="7"/>
  <c r="T234" i="7"/>
  <c r="O237" i="7"/>
  <c r="I242" i="7"/>
  <c r="G178" i="7"/>
  <c r="T187" i="7"/>
  <c r="G187" i="7"/>
  <c r="J251" i="7"/>
  <c r="S251" i="7"/>
  <c r="Y260" i="7"/>
  <c r="G260" i="7"/>
  <c r="W263" i="7"/>
  <c r="G263" i="7"/>
  <c r="M265" i="7"/>
  <c r="G265" i="7"/>
  <c r="W265" i="7"/>
  <c r="G284" i="7"/>
  <c r="K284" i="7"/>
  <c r="K288" i="7"/>
  <c r="U297" i="7"/>
  <c r="L303" i="7"/>
  <c r="L311" i="7"/>
  <c r="G319" i="7"/>
  <c r="G300" i="7"/>
  <c r="G237" i="7"/>
  <c r="G223" i="7"/>
  <c r="G94" i="7"/>
  <c r="G79" i="7"/>
  <c r="G103" i="7"/>
  <c r="L320" i="7"/>
  <c r="G320" i="7"/>
  <c r="J320" i="7"/>
  <c r="G321" i="7"/>
  <c r="Q281" i="7"/>
  <c r="G281" i="7"/>
  <c r="X281" i="7"/>
  <c r="V289" i="7"/>
  <c r="G289" i="7"/>
  <c r="X298" i="7"/>
  <c r="H298" i="7"/>
  <c r="G298" i="7"/>
  <c r="V298" i="7"/>
  <c r="X304" i="7"/>
  <c r="L304" i="7"/>
  <c r="L312" i="7"/>
  <c r="G200" i="7"/>
  <c r="N177" i="7"/>
  <c r="G177" i="7"/>
  <c r="G225" i="7"/>
  <c r="Z199" i="7"/>
  <c r="G199" i="7"/>
  <c r="G157" i="7"/>
  <c r="U243" i="7"/>
  <c r="G243" i="7"/>
  <c r="L179" i="7"/>
  <c r="G179" i="7"/>
  <c r="I281" i="7"/>
  <c r="P295" i="7"/>
  <c r="L295" i="7"/>
  <c r="Z304" i="7"/>
  <c r="G313" i="7"/>
  <c r="Z313" i="7"/>
  <c r="L313" i="7"/>
  <c r="P320" i="7"/>
  <c r="G304" i="7"/>
  <c r="P310" i="7"/>
  <c r="G310" i="7"/>
  <c r="G292" i="7"/>
  <c r="I55" i="7"/>
  <c r="L55" i="7"/>
  <c r="T151" i="7"/>
  <c r="H151" i="7"/>
  <c r="Y151" i="7"/>
  <c r="I151" i="7"/>
  <c r="R151" i="7"/>
  <c r="L151" i="7"/>
  <c r="L140" i="7"/>
  <c r="Q140" i="7"/>
  <c r="W140" i="7"/>
  <c r="V140" i="7"/>
  <c r="N140" i="7"/>
  <c r="Y140" i="7"/>
  <c r="L62" i="7"/>
  <c r="U22" i="7"/>
  <c r="S22" i="7"/>
  <c r="I22" i="7"/>
  <c r="P22" i="7"/>
  <c r="M29" i="7"/>
  <c r="W10" i="7"/>
  <c r="W7" i="7"/>
  <c r="V40" i="7"/>
  <c r="O45" i="7"/>
  <c r="P33" i="7"/>
  <c r="I48" i="7"/>
  <c r="M48" i="7"/>
  <c r="S48" i="7"/>
  <c r="K206" i="7"/>
  <c r="U206" i="7"/>
  <c r="T206" i="7"/>
  <c r="I76" i="7"/>
  <c r="Q76" i="7"/>
  <c r="S76" i="7"/>
  <c r="V74" i="7"/>
  <c r="P106" i="7"/>
  <c r="N139" i="7"/>
  <c r="I139" i="7"/>
  <c r="Z139" i="7"/>
  <c r="Z119" i="7"/>
  <c r="S119" i="7"/>
  <c r="H123" i="7"/>
  <c r="P123" i="7"/>
  <c r="V151" i="7"/>
  <c r="S189" i="7"/>
  <c r="N228" i="7"/>
  <c r="T228" i="7"/>
  <c r="P228" i="7"/>
  <c r="O228" i="7"/>
  <c r="Z228" i="7"/>
  <c r="L178" i="7"/>
  <c r="O178" i="7"/>
  <c r="H270" i="7"/>
  <c r="Q270" i="7"/>
  <c r="K294" i="7"/>
  <c r="V294" i="7"/>
  <c r="O294" i="7"/>
  <c r="Z294" i="7"/>
  <c r="M294" i="7"/>
  <c r="Q22" i="7"/>
  <c r="O29" i="7"/>
  <c r="I38" i="7"/>
  <c r="T38" i="7"/>
  <c r="M5" i="7"/>
  <c r="X54" i="7"/>
  <c r="U19" i="7"/>
  <c r="O19" i="7"/>
  <c r="Y19" i="7"/>
  <c r="X7" i="7"/>
  <c r="H23" i="7"/>
  <c r="N23" i="7"/>
  <c r="L100" i="7"/>
  <c r="M176" i="7"/>
  <c r="P176" i="7"/>
  <c r="T176" i="7"/>
  <c r="K50" i="7"/>
  <c r="Q50" i="7"/>
  <c r="T45" i="7"/>
  <c r="J48" i="7"/>
  <c r="L206" i="7"/>
  <c r="W70" i="7"/>
  <c r="O78" i="7"/>
  <c r="K82" i="7"/>
  <c r="O88" i="7"/>
  <c r="V89" i="7"/>
  <c r="H107" i="7"/>
  <c r="K139" i="7"/>
  <c r="M119" i="7"/>
  <c r="T123" i="7"/>
  <c r="Z151" i="7"/>
  <c r="V189" i="7"/>
  <c r="K228" i="7"/>
  <c r="V165" i="7"/>
  <c r="H165" i="7"/>
  <c r="M165" i="7"/>
  <c r="V178" i="7"/>
  <c r="S192" i="7"/>
  <c r="V192" i="7"/>
  <c r="H192" i="7"/>
  <c r="Z192" i="7"/>
  <c r="N294" i="7"/>
  <c r="O40" i="7"/>
  <c r="Y40" i="7"/>
  <c r="I40" i="7"/>
  <c r="L40" i="7"/>
  <c r="Z40" i="7"/>
  <c r="U120" i="7"/>
  <c r="P55" i="7"/>
  <c r="J60" i="7"/>
  <c r="V60" i="7"/>
  <c r="V106" i="7"/>
  <c r="J106" i="7"/>
  <c r="W106" i="7"/>
  <c r="I106" i="7"/>
  <c r="L106" i="7"/>
  <c r="T106" i="7"/>
  <c r="T120" i="7"/>
  <c r="J140" i="7"/>
  <c r="S200" i="7"/>
  <c r="X200" i="7"/>
  <c r="J200" i="7"/>
  <c r="N200" i="7"/>
  <c r="L200" i="7"/>
  <c r="I200" i="7"/>
  <c r="V200" i="7"/>
  <c r="K229" i="7"/>
  <c r="R229" i="7"/>
  <c r="U229" i="7"/>
  <c r="T229" i="7"/>
  <c r="L229" i="7"/>
  <c r="Y199" i="7"/>
  <c r="V199" i="7"/>
  <c r="J199" i="7"/>
  <c r="R199" i="7"/>
  <c r="X199" i="7"/>
  <c r="I199" i="7"/>
  <c r="P199" i="7"/>
  <c r="M199" i="7"/>
  <c r="H199" i="7"/>
  <c r="T199" i="7"/>
  <c r="N246" i="7"/>
  <c r="U246" i="7"/>
  <c r="J22" i="7"/>
  <c r="V22" i="7"/>
  <c r="H29" i="7"/>
  <c r="X29" i="7"/>
  <c r="L38" i="7"/>
  <c r="Y38" i="7"/>
  <c r="W49" i="7"/>
  <c r="O49" i="7"/>
  <c r="L10" i="7"/>
  <c r="Y16" i="7"/>
  <c r="K16" i="7"/>
  <c r="V16" i="7"/>
  <c r="H7" i="7"/>
  <c r="I168" i="7"/>
  <c r="O168" i="7"/>
  <c r="Z168" i="7"/>
  <c r="J40" i="7"/>
  <c r="O11" i="7"/>
  <c r="Q42" i="7"/>
  <c r="R32" i="7"/>
  <c r="U48" i="7"/>
  <c r="Z55" i="7"/>
  <c r="T35" i="7"/>
  <c r="P35" i="7"/>
  <c r="X35" i="7"/>
  <c r="X206" i="7"/>
  <c r="O60" i="7"/>
  <c r="Y105" i="7"/>
  <c r="V105" i="7"/>
  <c r="X106" i="7"/>
  <c r="V107" i="7"/>
  <c r="J151" i="7"/>
  <c r="K140" i="7"/>
  <c r="T172" i="7"/>
  <c r="R172" i="7"/>
  <c r="K200" i="7"/>
  <c r="H218" i="7"/>
  <c r="L218" i="7"/>
  <c r="Z218" i="7"/>
  <c r="U218" i="7"/>
  <c r="J218" i="7"/>
  <c r="N149" i="7"/>
  <c r="I229" i="7"/>
  <c r="Z175" i="7"/>
  <c r="U175" i="7"/>
  <c r="J175" i="7"/>
  <c r="V175" i="7"/>
  <c r="I175" i="7"/>
  <c r="M175" i="7"/>
  <c r="S175" i="7"/>
  <c r="R175" i="7"/>
  <c r="L175" i="7"/>
  <c r="Y175" i="7"/>
  <c r="U171" i="7"/>
  <c r="Z171" i="7"/>
  <c r="P171" i="7"/>
  <c r="S171" i="7"/>
  <c r="H171" i="7"/>
  <c r="X171" i="7"/>
  <c r="K171" i="7"/>
  <c r="R171" i="7"/>
  <c r="Q171" i="7"/>
  <c r="L171" i="7"/>
  <c r="V171" i="7"/>
  <c r="V250" i="7"/>
  <c r="Q250" i="7"/>
  <c r="P250" i="7"/>
  <c r="V253" i="7"/>
  <c r="J253" i="7"/>
  <c r="X253" i="7"/>
  <c r="R253" i="7"/>
  <c r="P253" i="7"/>
  <c r="Y253" i="7"/>
  <c r="U253" i="7"/>
  <c r="L253" i="7"/>
  <c r="Y285" i="7"/>
  <c r="U285" i="7"/>
  <c r="H285" i="7"/>
  <c r="J285" i="7"/>
  <c r="Z285" i="7"/>
  <c r="S285" i="7"/>
  <c r="R285" i="7"/>
  <c r="T285" i="7"/>
  <c r="P285" i="7"/>
  <c r="I285" i="7"/>
  <c r="U292" i="7"/>
  <c r="T292" i="7"/>
  <c r="J292" i="7"/>
  <c r="S292" i="7"/>
  <c r="H292" i="7"/>
  <c r="Q292" i="7"/>
  <c r="Z292" i="7"/>
  <c r="O292" i="7"/>
  <c r="Y292" i="7"/>
  <c r="L292" i="7"/>
  <c r="R292" i="7"/>
  <c r="P292" i="7"/>
  <c r="I292" i="7"/>
  <c r="X292" i="7"/>
  <c r="V292" i="7"/>
  <c r="S62" i="7"/>
  <c r="N62" i="7"/>
  <c r="K62" i="7"/>
  <c r="V29" i="7"/>
  <c r="P45" i="7"/>
  <c r="H45" i="7"/>
  <c r="K45" i="7"/>
  <c r="K33" i="7"/>
  <c r="L33" i="7"/>
  <c r="R33" i="7"/>
  <c r="K69" i="7"/>
  <c r="U69" i="7"/>
  <c r="O140" i="7"/>
  <c r="O200" i="7"/>
  <c r="L224" i="7"/>
  <c r="U224" i="7"/>
  <c r="O319" i="7"/>
  <c r="Y319" i="7"/>
  <c r="J319" i="7"/>
  <c r="H319" i="7"/>
  <c r="T319" i="7"/>
  <c r="Z319" i="7"/>
  <c r="R319" i="7"/>
  <c r="Q319" i="7"/>
  <c r="X319" i="7"/>
  <c r="I319" i="7"/>
  <c r="Y22" i="7"/>
  <c r="U100" i="7"/>
  <c r="S100" i="7"/>
  <c r="H100" i="7"/>
  <c r="T100" i="7"/>
  <c r="Y100" i="7"/>
  <c r="J100" i="7"/>
  <c r="Z100" i="7"/>
  <c r="M30" i="7"/>
  <c r="Q30" i="7"/>
  <c r="H21" i="7"/>
  <c r="T69" i="7"/>
  <c r="S104" i="7"/>
  <c r="Q104" i="7"/>
  <c r="V78" i="7"/>
  <c r="Z78" i="7"/>
  <c r="J78" i="7"/>
  <c r="L78" i="7"/>
  <c r="Z82" i="7"/>
  <c r="U82" i="7"/>
  <c r="J82" i="7"/>
  <c r="Q82" i="7"/>
  <c r="S82" i="7"/>
  <c r="V82" i="7"/>
  <c r="P86" i="7"/>
  <c r="K106" i="7"/>
  <c r="P151" i="7"/>
  <c r="S222" i="7"/>
  <c r="H222" i="7"/>
  <c r="X222" i="7"/>
  <c r="K222" i="7"/>
  <c r="W222" i="7"/>
  <c r="T222" i="7"/>
  <c r="Q222" i="7"/>
  <c r="J222" i="7"/>
  <c r="Y225" i="7"/>
  <c r="O225" i="7"/>
  <c r="N225" i="7"/>
  <c r="L225" i="7"/>
  <c r="X225" i="7"/>
  <c r="T230" i="7"/>
  <c r="N230" i="7"/>
  <c r="H230" i="7"/>
  <c r="T147" i="7"/>
  <c r="K147" i="7"/>
  <c r="Q199" i="7"/>
  <c r="R235" i="7"/>
  <c r="L235" i="7"/>
  <c r="J235" i="7"/>
  <c r="L319" i="7"/>
  <c r="I63" i="7"/>
  <c r="T63" i="7"/>
  <c r="O7" i="7"/>
  <c r="K7" i="7"/>
  <c r="Z7" i="7"/>
  <c r="Q63" i="7"/>
  <c r="K22" i="7"/>
  <c r="X22" i="7"/>
  <c r="I29" i="7"/>
  <c r="Y29" i="7"/>
  <c r="N10" i="7"/>
  <c r="X62" i="7"/>
  <c r="L7" i="7"/>
  <c r="M40" i="7"/>
  <c r="P11" i="7"/>
  <c r="T52" i="7"/>
  <c r="S52" i="7"/>
  <c r="M151" i="7"/>
  <c r="R189" i="7"/>
  <c r="T189" i="7"/>
  <c r="X189" i="7"/>
  <c r="K189" i="7"/>
  <c r="J189" i="7"/>
  <c r="Z189" i="7"/>
  <c r="U189" i="7"/>
  <c r="M189" i="7"/>
  <c r="V163" i="7"/>
  <c r="T163" i="7"/>
  <c r="P163" i="7"/>
  <c r="X163" i="7"/>
  <c r="Q260" i="7"/>
  <c r="W260" i="7"/>
  <c r="L260" i="7"/>
  <c r="H260" i="7"/>
  <c r="O260" i="7"/>
  <c r="L22" i="7"/>
  <c r="J29" i="7"/>
  <c r="U38" i="7"/>
  <c r="R38" i="7"/>
  <c r="H38" i="7"/>
  <c r="R5" i="7"/>
  <c r="Z5" i="7"/>
  <c r="H5" i="7"/>
  <c r="K54" i="7"/>
  <c r="O10" i="7"/>
  <c r="Y62" i="7"/>
  <c r="J14" i="7"/>
  <c r="N14" i="7"/>
  <c r="P40" i="7"/>
  <c r="V52" i="7"/>
  <c r="Z210" i="7"/>
  <c r="O210" i="7"/>
  <c r="K74" i="7"/>
  <c r="N107" i="7"/>
  <c r="J107" i="7"/>
  <c r="O107" i="7"/>
  <c r="U107" i="7"/>
  <c r="X213" i="7"/>
  <c r="M213" i="7"/>
  <c r="I213" i="7"/>
  <c r="X140" i="7"/>
  <c r="W200" i="7"/>
  <c r="O22" i="7"/>
  <c r="Z22" i="7"/>
  <c r="L29" i="7"/>
  <c r="Q38" i="7"/>
  <c r="K5" i="7"/>
  <c r="M54" i="7"/>
  <c r="S10" i="7"/>
  <c r="S72" i="7"/>
  <c r="Y72" i="7"/>
  <c r="K72" i="7"/>
  <c r="Z72" i="7"/>
  <c r="I72" i="7"/>
  <c r="U72" i="7"/>
  <c r="M14" i="7"/>
  <c r="X16" i="7"/>
  <c r="V7" i="7"/>
  <c r="H9" i="7"/>
  <c r="I100" i="7"/>
  <c r="N20" i="7"/>
  <c r="S20" i="7"/>
  <c r="Y124" i="7"/>
  <c r="H124" i="7"/>
  <c r="N124" i="7"/>
  <c r="S124" i="7"/>
  <c r="L30" i="7"/>
  <c r="U40" i="7"/>
  <c r="Q28" i="7"/>
  <c r="M28" i="7"/>
  <c r="L28" i="7"/>
  <c r="Z28" i="7"/>
  <c r="W26" i="7"/>
  <c r="J26" i="7"/>
  <c r="J45" i="7"/>
  <c r="V18" i="7"/>
  <c r="U18" i="7"/>
  <c r="J33" i="7"/>
  <c r="N205" i="7"/>
  <c r="S205" i="7"/>
  <c r="V205" i="7"/>
  <c r="X205" i="7"/>
  <c r="N37" i="7"/>
  <c r="Q37" i="7"/>
  <c r="Z21" i="7"/>
  <c r="Z35" i="7"/>
  <c r="T71" i="7"/>
  <c r="N71" i="7"/>
  <c r="K104" i="7"/>
  <c r="U61" i="7"/>
  <c r="H78" i="7"/>
  <c r="H82" i="7"/>
  <c r="Y82" i="7"/>
  <c r="T93" i="7"/>
  <c r="J86" i="7"/>
  <c r="L74" i="7"/>
  <c r="N106" i="7"/>
  <c r="T112" i="7"/>
  <c r="H112" i="7"/>
  <c r="P112" i="7"/>
  <c r="X112" i="7"/>
  <c r="K112" i="7"/>
  <c r="R112" i="7"/>
  <c r="Z112" i="7"/>
  <c r="U211" i="7"/>
  <c r="Q211" i="7"/>
  <c r="V211" i="7"/>
  <c r="J211" i="7"/>
  <c r="R211" i="7"/>
  <c r="Y211" i="7"/>
  <c r="L211" i="7"/>
  <c r="X211" i="7"/>
  <c r="P135" i="7"/>
  <c r="J135" i="7"/>
  <c r="I135" i="7"/>
  <c r="Y135" i="7"/>
  <c r="S135" i="7"/>
  <c r="T146" i="7"/>
  <c r="L146" i="7"/>
  <c r="S151" i="7"/>
  <c r="U143" i="7"/>
  <c r="V143" i="7"/>
  <c r="K143" i="7"/>
  <c r="Q143" i="7"/>
  <c r="Y143" i="7"/>
  <c r="L143" i="7"/>
  <c r="S143" i="7"/>
  <c r="H143" i="7"/>
  <c r="X143" i="7"/>
  <c r="R213" i="7"/>
  <c r="O153" i="7"/>
  <c r="Q153" i="7"/>
  <c r="V153" i="7"/>
  <c r="L170" i="7"/>
  <c r="X170" i="7"/>
  <c r="U170" i="7"/>
  <c r="N170" i="7"/>
  <c r="I170" i="7"/>
  <c r="Z200" i="7"/>
  <c r="O189" i="7"/>
  <c r="I222" i="7"/>
  <c r="T225" i="7"/>
  <c r="P230" i="7"/>
  <c r="Q147" i="7"/>
  <c r="U199" i="7"/>
  <c r="Q287" i="7"/>
  <c r="V287" i="7"/>
  <c r="I287" i="7"/>
  <c r="N287" i="7"/>
  <c r="L287" i="7"/>
  <c r="W287" i="7"/>
  <c r="H287" i="7"/>
  <c r="U287" i="7"/>
  <c r="X287" i="7"/>
  <c r="T287" i="7"/>
  <c r="M287" i="7"/>
  <c r="J286" i="7"/>
  <c r="O286" i="7"/>
  <c r="R314" i="7"/>
  <c r="P314" i="7"/>
  <c r="L314" i="7"/>
  <c r="X314" i="7"/>
  <c r="H314" i="7"/>
  <c r="S314" i="7"/>
  <c r="M314" i="7"/>
  <c r="Q87" i="7"/>
  <c r="U87" i="7"/>
  <c r="I87" i="7"/>
  <c r="T87" i="7"/>
  <c r="U46" i="7"/>
  <c r="R46" i="7"/>
  <c r="S46" i="7"/>
  <c r="H203" i="7"/>
  <c r="Y207" i="7"/>
  <c r="X207" i="7"/>
  <c r="L207" i="7"/>
  <c r="Q207" i="7"/>
  <c r="Q99" i="7"/>
  <c r="T99" i="7"/>
  <c r="U99" i="7"/>
  <c r="K90" i="7"/>
  <c r="H80" i="7"/>
  <c r="W80" i="7"/>
  <c r="Z77" i="7"/>
  <c r="N130" i="7"/>
  <c r="I132" i="7"/>
  <c r="Q148" i="7"/>
  <c r="U136" i="7"/>
  <c r="O136" i="7"/>
  <c r="Q114" i="7"/>
  <c r="J114" i="7"/>
  <c r="O180" i="7"/>
  <c r="T161" i="7"/>
  <c r="H161" i="7"/>
  <c r="X161" i="7"/>
  <c r="K161" i="7"/>
  <c r="W161" i="7"/>
  <c r="J185" i="7"/>
  <c r="Z185" i="7"/>
  <c r="L216" i="7"/>
  <c r="M117" i="7"/>
  <c r="H186" i="7"/>
  <c r="X186" i="7"/>
  <c r="H126" i="7"/>
  <c r="W126" i="7"/>
  <c r="J221" i="7"/>
  <c r="Y223" i="7"/>
  <c r="J223" i="7"/>
  <c r="P223" i="7"/>
  <c r="V223" i="7"/>
  <c r="V190" i="7"/>
  <c r="J158" i="7"/>
  <c r="Z240" i="7"/>
  <c r="R240" i="7"/>
  <c r="U240" i="7"/>
  <c r="H240" i="7"/>
  <c r="L240" i="7"/>
  <c r="V240" i="7"/>
  <c r="R243" i="7"/>
  <c r="I181" i="7"/>
  <c r="X181" i="7"/>
  <c r="Q181" i="7"/>
  <c r="P181" i="7"/>
  <c r="U286" i="7"/>
  <c r="O303" i="7"/>
  <c r="P303" i="7"/>
  <c r="I303" i="7"/>
  <c r="H303" i="7"/>
  <c r="Q303" i="7"/>
  <c r="Z303" i="7"/>
  <c r="J314" i="7"/>
  <c r="S321" i="7"/>
  <c r="J321" i="7"/>
  <c r="H321" i="7"/>
  <c r="H263" i="7"/>
  <c r="Y263" i="7"/>
  <c r="T263" i="7"/>
  <c r="P263" i="7"/>
  <c r="L263" i="7"/>
  <c r="W274" i="7"/>
  <c r="T274" i="7"/>
  <c r="S274" i="7"/>
  <c r="P180" i="7"/>
  <c r="Z180" i="7"/>
  <c r="M180" i="7"/>
  <c r="O185" i="7"/>
  <c r="U185" i="7"/>
  <c r="V185" i="7"/>
  <c r="V216" i="7"/>
  <c r="J216" i="7"/>
  <c r="S117" i="7"/>
  <c r="T186" i="7"/>
  <c r="I186" i="7"/>
  <c r="Z186" i="7"/>
  <c r="N186" i="7"/>
  <c r="R186" i="7"/>
  <c r="X220" i="7"/>
  <c r="K220" i="7"/>
  <c r="W220" i="7"/>
  <c r="W158" i="7"/>
  <c r="Y158" i="7"/>
  <c r="L158" i="7"/>
  <c r="Q158" i="7"/>
  <c r="T158" i="7"/>
  <c r="I158" i="7"/>
  <c r="S158" i="7"/>
  <c r="M234" i="7"/>
  <c r="Q234" i="7"/>
  <c r="T25" i="7"/>
  <c r="X25" i="7"/>
  <c r="Z203" i="7"/>
  <c r="T203" i="7"/>
  <c r="I203" i="7"/>
  <c r="R203" i="7"/>
  <c r="X208" i="7"/>
  <c r="L208" i="7"/>
  <c r="Q208" i="7"/>
  <c r="Z92" i="7"/>
  <c r="S92" i="7"/>
  <c r="V101" i="7"/>
  <c r="H101" i="7"/>
  <c r="R101" i="7"/>
  <c r="S80" i="7"/>
  <c r="J180" i="7"/>
  <c r="W142" i="7"/>
  <c r="K214" i="7"/>
  <c r="Z214" i="7"/>
  <c r="X185" i="7"/>
  <c r="H216" i="7"/>
  <c r="H117" i="7"/>
  <c r="S186" i="7"/>
  <c r="V126" i="7"/>
  <c r="J126" i="7"/>
  <c r="N126" i="7"/>
  <c r="S126" i="7"/>
  <c r="J220" i="7"/>
  <c r="L221" i="7"/>
  <c r="U221" i="7"/>
  <c r="V158" i="7"/>
  <c r="K234" i="7"/>
  <c r="N239" i="7"/>
  <c r="H243" i="7"/>
  <c r="L243" i="7"/>
  <c r="N187" i="7"/>
  <c r="M187" i="7"/>
  <c r="T184" i="7"/>
  <c r="Q184" i="7"/>
  <c r="R184" i="7"/>
  <c r="P184" i="7"/>
  <c r="N258" i="7"/>
  <c r="J258" i="7"/>
  <c r="K258" i="7"/>
  <c r="V258" i="7"/>
  <c r="U258" i="7"/>
  <c r="N271" i="7"/>
  <c r="M271" i="7"/>
  <c r="I271" i="7"/>
  <c r="O278" i="7"/>
  <c r="P317" i="7"/>
  <c r="Y317" i="7"/>
  <c r="J138" i="7"/>
  <c r="Y138" i="7"/>
  <c r="K194" i="7"/>
  <c r="I164" i="7"/>
  <c r="T164" i="7"/>
  <c r="K195" i="7"/>
  <c r="Y241" i="7"/>
  <c r="H241" i="7"/>
  <c r="M244" i="7"/>
  <c r="L244" i="7"/>
  <c r="V244" i="7"/>
  <c r="O247" i="7"/>
  <c r="Z251" i="7"/>
  <c r="K254" i="7"/>
  <c r="O257" i="7"/>
  <c r="R257" i="7"/>
  <c r="X257" i="7"/>
  <c r="X191" i="7"/>
  <c r="J191" i="7"/>
  <c r="V267" i="7"/>
  <c r="Y281" i="7"/>
  <c r="P288" i="7"/>
  <c r="N295" i="7"/>
  <c r="Z298" i="7"/>
  <c r="S298" i="7"/>
  <c r="M298" i="7"/>
  <c r="T298" i="7"/>
  <c r="R312" i="7"/>
  <c r="S282" i="7"/>
  <c r="U282" i="7"/>
  <c r="Q288" i="7"/>
  <c r="R301" i="7"/>
  <c r="Z301" i="7"/>
  <c r="J301" i="7"/>
  <c r="X301" i="7"/>
  <c r="H301" i="7"/>
  <c r="X322" i="7"/>
  <c r="T322" i="7"/>
  <c r="L322" i="7"/>
  <c r="H322" i="7"/>
  <c r="Z255" i="7"/>
  <c r="X255" i="7"/>
  <c r="V288" i="7"/>
  <c r="U295" i="7"/>
  <c r="V295" i="7"/>
  <c r="M322" i="7"/>
  <c r="T138" i="7"/>
  <c r="W195" i="7"/>
  <c r="H195" i="7"/>
  <c r="S195" i="7"/>
  <c r="R242" i="7"/>
  <c r="N242" i="7"/>
  <c r="X201" i="7"/>
  <c r="I201" i="7"/>
  <c r="U249" i="7"/>
  <c r="H249" i="7"/>
  <c r="M251" i="7"/>
  <c r="Z254" i="7"/>
  <c r="H255" i="7"/>
  <c r="Q265" i="7"/>
  <c r="S275" i="7"/>
  <c r="N279" i="7"/>
  <c r="V279" i="7"/>
  <c r="Z282" i="7"/>
  <c r="H288" i="7"/>
  <c r="Z288" i="7"/>
  <c r="I295" i="7"/>
  <c r="P308" i="7"/>
  <c r="L308" i="7"/>
  <c r="P312" i="7"/>
  <c r="J312" i="7"/>
  <c r="R264" i="7"/>
  <c r="P296" i="7"/>
  <c r="N300" i="7"/>
  <c r="R304" i="7"/>
  <c r="H320" i="7"/>
  <c r="R320" i="7"/>
  <c r="I320" i="7"/>
  <c r="S320" i="7"/>
  <c r="X296" i="7"/>
  <c r="T300" i="7"/>
  <c r="L306" i="7"/>
  <c r="K320" i="7"/>
  <c r="O320" i="7"/>
  <c r="Y320" i="7"/>
  <c r="R57" i="7"/>
  <c r="V57" i="7"/>
  <c r="J57" i="7"/>
  <c r="H57" i="7"/>
  <c r="U57" i="7"/>
  <c r="U83" i="7"/>
  <c r="S83" i="7"/>
  <c r="J83" i="7"/>
  <c r="I83" i="7"/>
  <c r="R83" i="7"/>
  <c r="U115" i="7"/>
  <c r="T115" i="7"/>
  <c r="K115" i="7"/>
  <c r="Z115" i="7"/>
  <c r="P115" i="7"/>
  <c r="Y115" i="7"/>
  <c r="N115" i="7"/>
  <c r="X115" i="7"/>
  <c r="L115" i="7"/>
  <c r="W115" i="7"/>
  <c r="J115" i="7"/>
  <c r="S115" i="7"/>
  <c r="H115" i="7"/>
  <c r="P24" i="7"/>
  <c r="M24" i="7"/>
  <c r="K24" i="7"/>
  <c r="X57" i="7"/>
  <c r="Q83" i="7"/>
  <c r="R118" i="7"/>
  <c r="Z118" i="7"/>
  <c r="O118" i="7"/>
  <c r="Y118" i="7"/>
  <c r="M118" i="7"/>
  <c r="U39" i="7"/>
  <c r="V39" i="7"/>
  <c r="L39" i="7"/>
  <c r="X39" i="7"/>
  <c r="N39" i="7"/>
  <c r="K39" i="7"/>
  <c r="W39" i="7"/>
  <c r="H36" i="7"/>
  <c r="P168" i="7"/>
  <c r="V42" i="7"/>
  <c r="L42" i="7"/>
  <c r="Z42" i="7"/>
  <c r="O42" i="7"/>
  <c r="Y42" i="7"/>
  <c r="M42" i="7"/>
  <c r="R42" i="7"/>
  <c r="W32" i="7"/>
  <c r="H59" i="7"/>
  <c r="J4" i="7"/>
  <c r="I24" i="7"/>
  <c r="V44" i="7"/>
  <c r="Z44" i="7"/>
  <c r="T49" i="7"/>
  <c r="L57" i="7"/>
  <c r="Z57" i="7"/>
  <c r="O62" i="7"/>
  <c r="H83" i="7"/>
  <c r="V83" i="7"/>
  <c r="V118" i="7"/>
  <c r="Q168" i="7"/>
  <c r="H34" i="7"/>
  <c r="R11" i="7"/>
  <c r="S39" i="7"/>
  <c r="X43" i="7"/>
  <c r="S43" i="7"/>
  <c r="N43" i="7"/>
  <c r="M43" i="7"/>
  <c r="T42" i="7"/>
  <c r="T18" i="7"/>
  <c r="R18" i="7"/>
  <c r="P18" i="7"/>
  <c r="M18" i="7"/>
  <c r="Z18" i="7"/>
  <c r="X32" i="7"/>
  <c r="N59" i="7"/>
  <c r="V21" i="7"/>
  <c r="N21" i="7"/>
  <c r="T21" i="7"/>
  <c r="S21" i="7"/>
  <c r="K21" i="7"/>
  <c r="Z63" i="7"/>
  <c r="X52" i="7"/>
  <c r="Z51" i="7"/>
  <c r="P51" i="7"/>
  <c r="X76" i="7"/>
  <c r="I95" i="7"/>
  <c r="I65" i="7"/>
  <c r="L110" i="7"/>
  <c r="I113" i="7"/>
  <c r="O115" i="7"/>
  <c r="M131" i="7"/>
  <c r="P98" i="7"/>
  <c r="I116" i="7"/>
  <c r="N127" i="7"/>
  <c r="L127" i="7"/>
  <c r="W127" i="7"/>
  <c r="Z127" i="7"/>
  <c r="X127" i="7"/>
  <c r="P127" i="7"/>
  <c r="J127" i="7"/>
  <c r="Z123" i="7"/>
  <c r="Q145" i="7"/>
  <c r="R183" i="7"/>
  <c r="Q155" i="7"/>
  <c r="K155" i="7"/>
  <c r="H155" i="7"/>
  <c r="U155" i="7"/>
  <c r="M155" i="7"/>
  <c r="J155" i="7"/>
  <c r="V155" i="7"/>
  <c r="S155" i="7"/>
  <c r="Z36" i="7"/>
  <c r="L36" i="7"/>
  <c r="W36" i="7"/>
  <c r="J36" i="7"/>
  <c r="T95" i="7"/>
  <c r="R137" i="7"/>
  <c r="T137" i="7"/>
  <c r="O137" i="7"/>
  <c r="S137" i="7"/>
  <c r="P137" i="7"/>
  <c r="M137" i="7"/>
  <c r="Z137" i="7"/>
  <c r="K137" i="7"/>
  <c r="V73" i="7"/>
  <c r="L73" i="7"/>
  <c r="Z73" i="7"/>
  <c r="O73" i="7"/>
  <c r="P73" i="7"/>
  <c r="M73" i="7"/>
  <c r="X73" i="7"/>
  <c r="I73" i="7"/>
  <c r="U93" i="7"/>
  <c r="X93" i="7"/>
  <c r="O93" i="7"/>
  <c r="Q93" i="7"/>
  <c r="Z93" i="7"/>
  <c r="N93" i="7"/>
  <c r="Y93" i="7"/>
  <c r="L93" i="7"/>
  <c r="V93" i="7"/>
  <c r="J93" i="7"/>
  <c r="W93" i="7"/>
  <c r="W95" i="7"/>
  <c r="X65" i="7"/>
  <c r="V162" i="7"/>
  <c r="L162" i="7"/>
  <c r="S162" i="7"/>
  <c r="H162" i="7"/>
  <c r="R162" i="7"/>
  <c r="T162" i="7"/>
  <c r="P162" i="7"/>
  <c r="K162" i="7"/>
  <c r="J162" i="7"/>
  <c r="I162" i="7"/>
  <c r="Y162" i="7"/>
  <c r="S49" i="7"/>
  <c r="R39" i="7"/>
  <c r="Q47" i="7"/>
  <c r="R47" i="7"/>
  <c r="Z69" i="7"/>
  <c r="Z61" i="7"/>
  <c r="H110" i="7"/>
  <c r="W121" i="7"/>
  <c r="J121" i="7"/>
  <c r="M121" i="7"/>
  <c r="Z121" i="7"/>
  <c r="H121" i="7"/>
  <c r="Y121" i="7"/>
  <c r="V121" i="7"/>
  <c r="T121" i="7"/>
  <c r="V85" i="7"/>
  <c r="Z85" i="7"/>
  <c r="H85" i="7"/>
  <c r="U85" i="7"/>
  <c r="R85" i="7"/>
  <c r="X85" i="7"/>
  <c r="Q85" i="7"/>
  <c r="O85" i="7"/>
  <c r="U280" i="7"/>
  <c r="S280" i="7"/>
  <c r="J280" i="7"/>
  <c r="Q280" i="7"/>
  <c r="Z280" i="7"/>
  <c r="O280" i="7"/>
  <c r="X280" i="7"/>
  <c r="L280" i="7"/>
  <c r="V280" i="7"/>
  <c r="I280" i="7"/>
  <c r="T280" i="7"/>
  <c r="H280" i="7"/>
  <c r="Y280" i="7"/>
  <c r="R280" i="7"/>
  <c r="P280" i="7"/>
  <c r="W280" i="7"/>
  <c r="N280" i="7"/>
  <c r="K280" i="7"/>
  <c r="M57" i="7"/>
  <c r="P62" i="7"/>
  <c r="K83" i="7"/>
  <c r="H118" i="7"/>
  <c r="N36" i="7"/>
  <c r="R168" i="7"/>
  <c r="U28" i="7"/>
  <c r="K28" i="7"/>
  <c r="T28" i="7"/>
  <c r="J28" i="7"/>
  <c r="R28" i="7"/>
  <c r="T11" i="7"/>
  <c r="T81" i="7"/>
  <c r="J81" i="7"/>
  <c r="I81" i="7"/>
  <c r="H73" i="7"/>
  <c r="K95" i="7"/>
  <c r="L65" i="7"/>
  <c r="R97" i="7"/>
  <c r="S97" i="7"/>
  <c r="H89" i="7"/>
  <c r="U137" i="7"/>
  <c r="U162" i="7"/>
  <c r="X83" i="7"/>
  <c r="U7" i="7"/>
  <c r="S7" i="7"/>
  <c r="J7" i="7"/>
  <c r="R7" i="7"/>
  <c r="I7" i="7"/>
  <c r="I39" i="7"/>
  <c r="V70" i="7"/>
  <c r="X70" i="7"/>
  <c r="I70" i="7"/>
  <c r="U70" i="7"/>
  <c r="T70" i="7"/>
  <c r="R70" i="7"/>
  <c r="M70" i="7"/>
  <c r="Q81" i="7"/>
  <c r="J73" i="7"/>
  <c r="P93" i="7"/>
  <c r="Q95" i="7"/>
  <c r="Q65" i="7"/>
  <c r="M97" i="7"/>
  <c r="J89" i="7"/>
  <c r="Q121" i="7"/>
  <c r="N113" i="7"/>
  <c r="R115" i="7"/>
  <c r="Q131" i="7"/>
  <c r="T98" i="7"/>
  <c r="T116" i="7"/>
  <c r="V137" i="7"/>
  <c r="Z162" i="7"/>
  <c r="K219" i="7"/>
  <c r="N219" i="7"/>
  <c r="P83" i="7"/>
  <c r="V13" i="7"/>
  <c r="N13" i="7"/>
  <c r="Z13" i="7"/>
  <c r="Q13" i="7"/>
  <c r="N15" i="7"/>
  <c r="J15" i="7"/>
  <c r="Y15" i="7"/>
  <c r="O145" i="7"/>
  <c r="U145" i="7"/>
  <c r="R145" i="7"/>
  <c r="L145" i="7"/>
  <c r="S3" i="7"/>
  <c r="K3" i="7"/>
  <c r="J3" i="7"/>
  <c r="P49" i="7"/>
  <c r="T118" i="7"/>
  <c r="P34" i="7"/>
  <c r="M34" i="7"/>
  <c r="L34" i="7"/>
  <c r="M15" i="7"/>
  <c r="U73" i="7"/>
  <c r="Y110" i="7"/>
  <c r="M110" i="7"/>
  <c r="P110" i="7"/>
  <c r="Z110" i="7"/>
  <c r="K110" i="7"/>
  <c r="V110" i="7"/>
  <c r="J110" i="7"/>
  <c r="U110" i="7"/>
  <c r="I110" i="7"/>
  <c r="S110" i="7"/>
  <c r="T160" i="7"/>
  <c r="M160" i="7"/>
  <c r="V160" i="7"/>
  <c r="S160" i="7"/>
  <c r="N160" i="7"/>
  <c r="P160" i="7"/>
  <c r="L160" i="7"/>
  <c r="X160" i="7"/>
  <c r="W160" i="7"/>
  <c r="U160" i="7"/>
  <c r="Z4" i="7"/>
  <c r="X4" i="7"/>
  <c r="N3" i="7"/>
  <c r="U118" i="7"/>
  <c r="Q11" i="7"/>
  <c r="V41" i="7"/>
  <c r="X41" i="7"/>
  <c r="H41" i="7"/>
  <c r="N41" i="7"/>
  <c r="M41" i="7"/>
  <c r="Y69" i="7"/>
  <c r="M69" i="7"/>
  <c r="S69" i="7"/>
  <c r="H69" i="7"/>
  <c r="P69" i="7"/>
  <c r="L69" i="7"/>
  <c r="V69" i="7"/>
  <c r="J69" i="7"/>
  <c r="U63" i="7"/>
  <c r="V63" i="7"/>
  <c r="L63" i="7"/>
  <c r="W63" i="7"/>
  <c r="K63" i="7"/>
  <c r="Y63" i="7"/>
  <c r="N63" i="7"/>
  <c r="X63" i="7"/>
  <c r="J63" i="7"/>
  <c r="S63" i="7"/>
  <c r="H63" i="7"/>
  <c r="U76" i="7"/>
  <c r="T76" i="7"/>
  <c r="K76" i="7"/>
  <c r="R76" i="7"/>
  <c r="H76" i="7"/>
  <c r="Z76" i="7"/>
  <c r="O76" i="7"/>
  <c r="Y76" i="7"/>
  <c r="N76" i="7"/>
  <c r="W76" i="7"/>
  <c r="J76" i="7"/>
  <c r="Y73" i="7"/>
  <c r="H95" i="7"/>
  <c r="L131" i="7"/>
  <c r="N98" i="7"/>
  <c r="J137" i="7"/>
  <c r="M4" i="7"/>
  <c r="J49" i="7"/>
  <c r="V49" i="7"/>
  <c r="W83" i="7"/>
  <c r="N47" i="7"/>
  <c r="P202" i="7"/>
  <c r="W202" i="7"/>
  <c r="Z202" i="7"/>
  <c r="T202" i="7"/>
  <c r="U42" i="7"/>
  <c r="R31" i="7"/>
  <c r="M31" i="7"/>
  <c r="O31" i="7"/>
  <c r="H31" i="7"/>
  <c r="Y32" i="7"/>
  <c r="Q41" i="7"/>
  <c r="I69" i="7"/>
  <c r="U52" i="7"/>
  <c r="J52" i="7"/>
  <c r="Y52" i="7"/>
  <c r="L52" i="7"/>
  <c r="R52" i="7"/>
  <c r="N52" i="7"/>
  <c r="K52" i="7"/>
  <c r="H61" i="7"/>
  <c r="Q110" i="7"/>
  <c r="T141" i="7"/>
  <c r="H141" i="7"/>
  <c r="U141" i="7"/>
  <c r="P141" i="7"/>
  <c r="N141" i="7"/>
  <c r="L141" i="7"/>
  <c r="X141" i="7"/>
  <c r="J141" i="7"/>
  <c r="O121" i="7"/>
  <c r="W120" i="7"/>
  <c r="L120" i="7"/>
  <c r="Z120" i="7"/>
  <c r="K120" i="7"/>
  <c r="R120" i="7"/>
  <c r="N120" i="7"/>
  <c r="M120" i="7"/>
  <c r="V120" i="7"/>
  <c r="H120" i="7"/>
  <c r="J113" i="7"/>
  <c r="Q115" i="7"/>
  <c r="O131" i="7"/>
  <c r="Q98" i="7"/>
  <c r="R116" i="7"/>
  <c r="U123" i="7"/>
  <c r="S123" i="7"/>
  <c r="J123" i="7"/>
  <c r="Q123" i="7"/>
  <c r="X123" i="7"/>
  <c r="L123" i="7"/>
  <c r="W123" i="7"/>
  <c r="K123" i="7"/>
  <c r="V123" i="7"/>
  <c r="I123" i="7"/>
  <c r="R123" i="7"/>
  <c r="S91" i="7"/>
  <c r="W91" i="7"/>
  <c r="P91" i="7"/>
  <c r="M91" i="7"/>
  <c r="S24" i="7"/>
  <c r="K49" i="7"/>
  <c r="L83" i="7"/>
  <c r="P7" i="7"/>
  <c r="U124" i="7"/>
  <c r="V124" i="7"/>
  <c r="L124" i="7"/>
  <c r="T124" i="7"/>
  <c r="K124" i="7"/>
  <c r="S30" i="7"/>
  <c r="U30" i="7"/>
  <c r="I30" i="7"/>
  <c r="T30" i="7"/>
  <c r="H30" i="7"/>
  <c r="V30" i="7"/>
  <c r="P36" i="7"/>
  <c r="H168" i="7"/>
  <c r="V168" i="7"/>
  <c r="O27" i="7"/>
  <c r="Y39" i="7"/>
  <c r="J61" i="7"/>
  <c r="W4" i="7"/>
  <c r="U10" i="7"/>
  <c r="T10" i="7"/>
  <c r="Q7" i="7"/>
  <c r="O23" i="7"/>
  <c r="M23" i="7"/>
  <c r="J23" i="7"/>
  <c r="Z23" i="7"/>
  <c r="M20" i="7"/>
  <c r="Y20" i="7"/>
  <c r="K20" i="7"/>
  <c r="Y30" i="7"/>
  <c r="H28" i="7"/>
  <c r="V28" i="7"/>
  <c r="U34" i="7"/>
  <c r="J39" i="7"/>
  <c r="Z39" i="7"/>
  <c r="I42" i="7"/>
  <c r="U45" i="7"/>
  <c r="R45" i="7"/>
  <c r="I45" i="7"/>
  <c r="X45" i="7"/>
  <c r="N45" i="7"/>
  <c r="W45" i="7"/>
  <c r="L45" i="7"/>
  <c r="Q45" i="7"/>
  <c r="J18" i="7"/>
  <c r="P31" i="7"/>
  <c r="M21" i="7"/>
  <c r="T41" i="7"/>
  <c r="Q69" i="7"/>
  <c r="H70" i="7"/>
  <c r="O63" i="7"/>
  <c r="I52" i="7"/>
  <c r="U104" i="7"/>
  <c r="X104" i="7"/>
  <c r="O104" i="7"/>
  <c r="W104" i="7"/>
  <c r="L104" i="7"/>
  <c r="V104" i="7"/>
  <c r="J104" i="7"/>
  <c r="T104" i="7"/>
  <c r="I104" i="7"/>
  <c r="R104" i="7"/>
  <c r="Z104" i="7"/>
  <c r="L76" i="7"/>
  <c r="S81" i="7"/>
  <c r="Q73" i="7"/>
  <c r="R93" i="7"/>
  <c r="L103" i="7"/>
  <c r="P103" i="7"/>
  <c r="W103" i="7"/>
  <c r="V103" i="7"/>
  <c r="H103" i="7"/>
  <c r="N97" i="7"/>
  <c r="T110" i="7"/>
  <c r="K141" i="7"/>
  <c r="U121" i="7"/>
  <c r="J120" i="7"/>
  <c r="V115" i="7"/>
  <c r="X130" i="7"/>
  <c r="H130" i="7"/>
  <c r="O130" i="7"/>
  <c r="W130" i="7"/>
  <c r="V130" i="7"/>
  <c r="P130" i="7"/>
  <c r="M130" i="7"/>
  <c r="N123" i="7"/>
  <c r="X137" i="7"/>
  <c r="U111" i="7"/>
  <c r="X111" i="7"/>
  <c r="O111" i="7"/>
  <c r="Q111" i="7"/>
  <c r="Y111" i="7"/>
  <c r="L111" i="7"/>
  <c r="W111" i="7"/>
  <c r="K111" i="7"/>
  <c r="V111" i="7"/>
  <c r="J111" i="7"/>
  <c r="S111" i="7"/>
  <c r="H111" i="7"/>
  <c r="T57" i="7"/>
  <c r="V36" i="7"/>
  <c r="U59" i="7"/>
  <c r="L59" i="7"/>
  <c r="S59" i="7"/>
  <c r="R59" i="7"/>
  <c r="J59" i="7"/>
  <c r="U95" i="7"/>
  <c r="X95" i="7"/>
  <c r="O95" i="7"/>
  <c r="Y95" i="7"/>
  <c r="N95" i="7"/>
  <c r="P95" i="7"/>
  <c r="Z95" i="7"/>
  <c r="L95" i="7"/>
  <c r="V95" i="7"/>
  <c r="J95" i="7"/>
  <c r="U65" i="7"/>
  <c r="Y65" i="7"/>
  <c r="P65" i="7"/>
  <c r="T65" i="7"/>
  <c r="J65" i="7"/>
  <c r="O65" i="7"/>
  <c r="Z65" i="7"/>
  <c r="N65" i="7"/>
  <c r="W65" i="7"/>
  <c r="K65" i="7"/>
  <c r="V65" i="7"/>
  <c r="U98" i="7"/>
  <c r="X98" i="7"/>
  <c r="O98" i="7"/>
  <c r="R98" i="7"/>
  <c r="H98" i="7"/>
  <c r="Y98" i="7"/>
  <c r="L98" i="7"/>
  <c r="W98" i="7"/>
  <c r="K98" i="7"/>
  <c r="V98" i="7"/>
  <c r="J98" i="7"/>
  <c r="S98" i="7"/>
  <c r="U289" i="7"/>
  <c r="N289" i="7"/>
  <c r="S289" i="7"/>
  <c r="K289" i="7"/>
  <c r="M289" i="7"/>
  <c r="I289" i="7"/>
  <c r="Y289" i="7"/>
  <c r="X289" i="7"/>
  <c r="L289" i="7"/>
  <c r="U49" i="7"/>
  <c r="R49" i="7"/>
  <c r="I49" i="7"/>
  <c r="Z49" i="7"/>
  <c r="H49" i="7"/>
  <c r="Q49" i="7"/>
  <c r="Q39" i="7"/>
  <c r="U32" i="7"/>
  <c r="Z32" i="7"/>
  <c r="Q32" i="7"/>
  <c r="H32" i="7"/>
  <c r="T32" i="7"/>
  <c r="J32" i="7"/>
  <c r="S32" i="7"/>
  <c r="I32" i="7"/>
  <c r="P32" i="7"/>
  <c r="V32" i="7"/>
  <c r="R131" i="7"/>
  <c r="H131" i="7"/>
  <c r="T131" i="7"/>
  <c r="X131" i="7"/>
  <c r="J131" i="7"/>
  <c r="V131" i="7"/>
  <c r="I131" i="7"/>
  <c r="U131" i="7"/>
  <c r="P131" i="7"/>
  <c r="I98" i="7"/>
  <c r="N116" i="7"/>
  <c r="M116" i="7"/>
  <c r="Q116" i="7"/>
  <c r="L116" i="7"/>
  <c r="X116" i="7"/>
  <c r="J116" i="7"/>
  <c r="V116" i="7"/>
  <c r="H116" i="7"/>
  <c r="Y57" i="7"/>
  <c r="T83" i="7"/>
  <c r="U168" i="7"/>
  <c r="T168" i="7"/>
  <c r="K168" i="7"/>
  <c r="S168" i="7"/>
  <c r="J168" i="7"/>
  <c r="P17" i="7"/>
  <c r="Y17" i="7"/>
  <c r="M17" i="7"/>
  <c r="U11" i="7"/>
  <c r="S11" i="7"/>
  <c r="J11" i="7"/>
  <c r="X11" i="7"/>
  <c r="N11" i="7"/>
  <c r="W11" i="7"/>
  <c r="L11" i="7"/>
  <c r="P15" i="7"/>
  <c r="W61" i="7"/>
  <c r="L61" i="7"/>
  <c r="N61" i="7"/>
  <c r="S61" i="7"/>
  <c r="R61" i="7"/>
  <c r="K61" i="7"/>
  <c r="V76" i="7"/>
  <c r="H93" i="7"/>
  <c r="H65" i="7"/>
  <c r="U89" i="7"/>
  <c r="X89" i="7"/>
  <c r="O89" i="7"/>
  <c r="Y89" i="7"/>
  <c r="N89" i="7"/>
  <c r="P89" i="7"/>
  <c r="Z89" i="7"/>
  <c r="L89" i="7"/>
  <c r="W89" i="7"/>
  <c r="K89" i="7"/>
  <c r="T89" i="7"/>
  <c r="I89" i="7"/>
  <c r="X113" i="7"/>
  <c r="M113" i="7"/>
  <c r="P113" i="7"/>
  <c r="W113" i="7"/>
  <c r="H113" i="7"/>
  <c r="V113" i="7"/>
  <c r="T113" i="7"/>
  <c r="Q113" i="7"/>
  <c r="I115" i="7"/>
  <c r="M162" i="7"/>
  <c r="T188" i="7"/>
  <c r="V188" i="7"/>
  <c r="H188" i="7"/>
  <c r="S188" i="7"/>
  <c r="L188" i="7"/>
  <c r="J188" i="7"/>
  <c r="X188" i="7"/>
  <c r="R188" i="7"/>
  <c r="O188" i="7"/>
  <c r="M188" i="7"/>
  <c r="N24" i="7"/>
  <c r="U3" i="7"/>
  <c r="U62" i="7"/>
  <c r="R62" i="7"/>
  <c r="I62" i="7"/>
  <c r="Z62" i="7"/>
  <c r="H62" i="7"/>
  <c r="Q62" i="7"/>
  <c r="X118" i="7"/>
  <c r="H39" i="7"/>
  <c r="T39" i="7"/>
  <c r="K32" i="7"/>
  <c r="T59" i="7"/>
  <c r="K93" i="7"/>
  <c r="R156" i="7"/>
  <c r="T156" i="7"/>
  <c r="S156" i="7"/>
  <c r="L156" i="7"/>
  <c r="X156" i="7"/>
  <c r="J156" i="7"/>
  <c r="V156" i="7"/>
  <c r="U156" i="7"/>
  <c r="P156" i="7"/>
  <c r="M156" i="7"/>
  <c r="L85" i="7"/>
  <c r="T150" i="7"/>
  <c r="U150" i="7"/>
  <c r="L150" i="7"/>
  <c r="R150" i="7"/>
  <c r="N150" i="7"/>
  <c r="I150" i="7"/>
  <c r="K150" i="7"/>
  <c r="W3" i="7"/>
  <c r="O57" i="7"/>
  <c r="J118" i="7"/>
  <c r="P124" i="7"/>
  <c r="S28" i="7"/>
  <c r="S34" i="7"/>
  <c r="H11" i="7"/>
  <c r="V11" i="7"/>
  <c r="U25" i="7"/>
  <c r="V25" i="7"/>
  <c r="L25" i="7"/>
  <c r="S25" i="7"/>
  <c r="I25" i="7"/>
  <c r="R25" i="7"/>
  <c r="H25" i="7"/>
  <c r="Q25" i="7"/>
  <c r="H42" i="7"/>
  <c r="X42" i="7"/>
  <c r="H18" i="7"/>
  <c r="L32" i="7"/>
  <c r="W59" i="7"/>
  <c r="U55" i="7"/>
  <c r="Y55" i="7"/>
  <c r="T55" i="7"/>
  <c r="N55" i="7"/>
  <c r="J21" i="7"/>
  <c r="R41" i="7"/>
  <c r="W51" i="7"/>
  <c r="T24" i="7"/>
  <c r="Z3" i="7"/>
  <c r="T5" i="7"/>
  <c r="J5" i="7"/>
  <c r="S5" i="7"/>
  <c r="I5" i="7"/>
  <c r="L49" i="7"/>
  <c r="X49" i="7"/>
  <c r="X10" i="7"/>
  <c r="P57" i="7"/>
  <c r="T62" i="7"/>
  <c r="W14" i="7"/>
  <c r="I14" i="7"/>
  <c r="V14" i="7"/>
  <c r="H14" i="7"/>
  <c r="X14" i="7"/>
  <c r="N83" i="7"/>
  <c r="Y83" i="7"/>
  <c r="U6" i="7"/>
  <c r="X6" i="7"/>
  <c r="L6" i="7"/>
  <c r="V20" i="7"/>
  <c r="L118" i="7"/>
  <c r="Q124" i="7"/>
  <c r="S36" i="7"/>
  <c r="W168" i="7"/>
  <c r="Y11" i="7"/>
  <c r="X24" i="7"/>
  <c r="Q29" i="7"/>
  <c r="P29" i="7"/>
  <c r="Z29" i="7"/>
  <c r="T29" i="7"/>
  <c r="U5" i="7"/>
  <c r="N49" i="7"/>
  <c r="Y49" i="7"/>
  <c r="J10" i="7"/>
  <c r="Z10" i="7"/>
  <c r="Q57" i="7"/>
  <c r="J62" i="7"/>
  <c r="V62" i="7"/>
  <c r="Z14" i="7"/>
  <c r="O83" i="7"/>
  <c r="Z83" i="7"/>
  <c r="X19" i="7"/>
  <c r="M19" i="7"/>
  <c r="V19" i="7"/>
  <c r="L19" i="7"/>
  <c r="Q19" i="7"/>
  <c r="T7" i="7"/>
  <c r="X20" i="7"/>
  <c r="P118" i="7"/>
  <c r="R124" i="7"/>
  <c r="K30" i="7"/>
  <c r="Z30" i="7"/>
  <c r="U36" i="7"/>
  <c r="L168" i="7"/>
  <c r="X168" i="7"/>
  <c r="R40" i="7"/>
  <c r="H40" i="7"/>
  <c r="Q40" i="7"/>
  <c r="T40" i="7"/>
  <c r="I28" i="7"/>
  <c r="Y28" i="7"/>
  <c r="Z34" i="7"/>
  <c r="K11" i="7"/>
  <c r="Z11" i="7"/>
  <c r="R176" i="7"/>
  <c r="Z176" i="7"/>
  <c r="O176" i="7"/>
  <c r="Y176" i="7"/>
  <c r="L176" i="7"/>
  <c r="X176" i="7"/>
  <c r="J176" i="7"/>
  <c r="U176" i="7"/>
  <c r="O39" i="7"/>
  <c r="S50" i="7"/>
  <c r="U50" i="7"/>
  <c r="I50" i="7"/>
  <c r="M50" i="7"/>
  <c r="Z50" i="7"/>
  <c r="L50" i="7"/>
  <c r="V50" i="7"/>
  <c r="W25" i="7"/>
  <c r="K202" i="7"/>
  <c r="J42" i="7"/>
  <c r="S45" i="7"/>
  <c r="L18" i="7"/>
  <c r="X31" i="7"/>
  <c r="O32" i="7"/>
  <c r="U37" i="7"/>
  <c r="T37" i="7"/>
  <c r="M37" i="7"/>
  <c r="Z37" i="7"/>
  <c r="L37" i="7"/>
  <c r="W37" i="7"/>
  <c r="K55" i="7"/>
  <c r="U21" i="7"/>
  <c r="W41" i="7"/>
  <c r="R69" i="7"/>
  <c r="J70" i="7"/>
  <c r="P63" i="7"/>
  <c r="M52" i="7"/>
  <c r="H104" i="7"/>
  <c r="R75" i="7"/>
  <c r="T75" i="7"/>
  <c r="Y75" i="7"/>
  <c r="P75" i="7"/>
  <c r="I75" i="7"/>
  <c r="T61" i="7"/>
  <c r="P76" i="7"/>
  <c r="N209" i="7"/>
  <c r="T209" i="7"/>
  <c r="X209" i="7"/>
  <c r="S209" i="7"/>
  <c r="O209" i="7"/>
  <c r="R73" i="7"/>
  <c r="N88" i="7"/>
  <c r="X88" i="7"/>
  <c r="H88" i="7"/>
  <c r="S93" i="7"/>
  <c r="S95" i="7"/>
  <c r="Q103" i="7"/>
  <c r="S65" i="7"/>
  <c r="Z97" i="7"/>
  <c r="R89" i="7"/>
  <c r="R141" i="7"/>
  <c r="X139" i="7"/>
  <c r="V139" i="7"/>
  <c r="H139" i="7"/>
  <c r="T139" i="7"/>
  <c r="Y139" i="7"/>
  <c r="U139" i="7"/>
  <c r="P139" i="7"/>
  <c r="M139" i="7"/>
  <c r="S120" i="7"/>
  <c r="Z113" i="7"/>
  <c r="S77" i="7"/>
  <c r="M77" i="7"/>
  <c r="Y77" i="7"/>
  <c r="Z131" i="7"/>
  <c r="U125" i="7"/>
  <c r="K125" i="7"/>
  <c r="R125" i="7"/>
  <c r="P125" i="7"/>
  <c r="M125" i="7"/>
  <c r="Z125" i="7"/>
  <c r="L125" i="7"/>
  <c r="V125" i="7"/>
  <c r="I125" i="7"/>
  <c r="W116" i="7"/>
  <c r="O123" i="7"/>
  <c r="R146" i="7"/>
  <c r="H146" i="7"/>
  <c r="Q146" i="7"/>
  <c r="X146" i="7"/>
  <c r="J146" i="7"/>
  <c r="V146" i="7"/>
  <c r="I146" i="7"/>
  <c r="U146" i="7"/>
  <c r="P146" i="7"/>
  <c r="I111" i="7"/>
  <c r="U159" i="7"/>
  <c r="Y159" i="7"/>
  <c r="P159" i="7"/>
  <c r="V159" i="7"/>
  <c r="K159" i="7"/>
  <c r="S159" i="7"/>
  <c r="I159" i="7"/>
  <c r="N159" i="7"/>
  <c r="Z159" i="7"/>
  <c r="L159" i="7"/>
  <c r="X159" i="7"/>
  <c r="J159" i="7"/>
  <c r="T159" i="7"/>
  <c r="O156" i="7"/>
  <c r="U134" i="7"/>
  <c r="T134" i="7"/>
  <c r="K134" i="7"/>
  <c r="R134" i="7"/>
  <c r="H134" i="7"/>
  <c r="Q134" i="7"/>
  <c r="Z134" i="7"/>
  <c r="N134" i="7"/>
  <c r="Y134" i="7"/>
  <c r="L134" i="7"/>
  <c r="X134" i="7"/>
  <c r="J134" i="7"/>
  <c r="V134" i="7"/>
  <c r="S134" i="7"/>
  <c r="P134" i="7"/>
  <c r="I134" i="7"/>
  <c r="Y33" i="7"/>
  <c r="M33" i="7"/>
  <c r="Q33" i="7"/>
  <c r="U53" i="7"/>
  <c r="V53" i="7"/>
  <c r="L53" i="7"/>
  <c r="O53" i="7"/>
  <c r="Y53" i="7"/>
  <c r="U71" i="7"/>
  <c r="J71" i="7"/>
  <c r="P71" i="7"/>
  <c r="S71" i="7"/>
  <c r="X66" i="7"/>
  <c r="M66" i="7"/>
  <c r="R66" i="7"/>
  <c r="T66" i="7"/>
  <c r="T56" i="7"/>
  <c r="W56" i="7"/>
  <c r="M92" i="7"/>
  <c r="K135" i="7"/>
  <c r="W135" i="7"/>
  <c r="N136" i="7"/>
  <c r="U153" i="7"/>
  <c r="Y153" i="7"/>
  <c r="P153" i="7"/>
  <c r="S153" i="7"/>
  <c r="I153" i="7"/>
  <c r="R153" i="7"/>
  <c r="H153" i="7"/>
  <c r="Z153" i="7"/>
  <c r="L153" i="7"/>
  <c r="W153" i="7"/>
  <c r="J153" i="7"/>
  <c r="X153" i="7"/>
  <c r="V217" i="7"/>
  <c r="J217" i="7"/>
  <c r="S217" i="7"/>
  <c r="U217" i="7"/>
  <c r="Y217" i="7"/>
  <c r="R217" i="7"/>
  <c r="L217" i="7"/>
  <c r="V224" i="7"/>
  <c r="Q224" i="7"/>
  <c r="O224" i="7"/>
  <c r="H224" i="7"/>
  <c r="I224" i="7"/>
  <c r="Z224" i="7"/>
  <c r="X224" i="7"/>
  <c r="R224" i="7"/>
  <c r="U173" i="7"/>
  <c r="S173" i="7"/>
  <c r="J173" i="7"/>
  <c r="R173" i="7"/>
  <c r="H173" i="7"/>
  <c r="X173" i="7"/>
  <c r="L173" i="7"/>
  <c r="V173" i="7"/>
  <c r="I173" i="7"/>
  <c r="Q173" i="7"/>
  <c r="P173" i="7"/>
  <c r="O173" i="7"/>
  <c r="Z173" i="7"/>
  <c r="K173" i="7"/>
  <c r="Y173" i="7"/>
  <c r="W173" i="7"/>
  <c r="N173" i="7"/>
  <c r="T173" i="7"/>
  <c r="W46" i="7"/>
  <c r="S33" i="7"/>
  <c r="U205" i="7"/>
  <c r="Z205" i="7"/>
  <c r="Q205" i="7"/>
  <c r="H205" i="7"/>
  <c r="O205" i="7"/>
  <c r="Y205" i="7"/>
  <c r="Q53" i="7"/>
  <c r="K35" i="7"/>
  <c r="M35" i="7"/>
  <c r="Z206" i="7"/>
  <c r="S67" i="7"/>
  <c r="U67" i="7"/>
  <c r="W71" i="7"/>
  <c r="H66" i="7"/>
  <c r="W66" i="7"/>
  <c r="U78" i="7"/>
  <c r="R78" i="7"/>
  <c r="I78" i="7"/>
  <c r="X78" i="7"/>
  <c r="N78" i="7"/>
  <c r="P78" i="7"/>
  <c r="Q56" i="7"/>
  <c r="V92" i="7"/>
  <c r="T84" i="7"/>
  <c r="I84" i="7"/>
  <c r="R84" i="7"/>
  <c r="U84" i="7"/>
  <c r="N119" i="7"/>
  <c r="O119" i="7"/>
  <c r="L119" i="7"/>
  <c r="N135" i="7"/>
  <c r="Z135" i="7"/>
  <c r="S136" i="7"/>
  <c r="K153" i="7"/>
  <c r="U94" i="7"/>
  <c r="V94" i="7"/>
  <c r="S94" i="7"/>
  <c r="P196" i="7"/>
  <c r="Y196" i="7"/>
  <c r="N196" i="7"/>
  <c r="L196" i="7"/>
  <c r="U196" i="7"/>
  <c r="Q196" i="7"/>
  <c r="J196" i="7"/>
  <c r="W182" i="7"/>
  <c r="Y182" i="7"/>
  <c r="T182" i="7"/>
  <c r="J182" i="7"/>
  <c r="P87" i="7"/>
  <c r="Z87" i="7"/>
  <c r="N100" i="7"/>
  <c r="W100" i="7"/>
  <c r="N46" i="7"/>
  <c r="H33" i="7"/>
  <c r="N22" i="7"/>
  <c r="W22" i="7"/>
  <c r="N38" i="7"/>
  <c r="W38" i="7"/>
  <c r="Q72" i="7"/>
  <c r="L12" i="7"/>
  <c r="J16" i="7"/>
  <c r="O100" i="7"/>
  <c r="X100" i="7"/>
  <c r="O46" i="7"/>
  <c r="X46" i="7"/>
  <c r="I33" i="7"/>
  <c r="T33" i="7"/>
  <c r="P205" i="7"/>
  <c r="V48" i="7"/>
  <c r="T48" i="7"/>
  <c r="X48" i="7"/>
  <c r="U58" i="7"/>
  <c r="Z58" i="7"/>
  <c r="Q58" i="7"/>
  <c r="H58" i="7"/>
  <c r="O58" i="7"/>
  <c r="Y58" i="7"/>
  <c r="H53" i="7"/>
  <c r="R53" i="7"/>
  <c r="J206" i="7"/>
  <c r="U208" i="7"/>
  <c r="T208" i="7"/>
  <c r="K208" i="7"/>
  <c r="O208" i="7"/>
  <c r="Y208" i="7"/>
  <c r="N67" i="7"/>
  <c r="H71" i="7"/>
  <c r="X71" i="7"/>
  <c r="I66" i="7"/>
  <c r="Z66" i="7"/>
  <c r="Q78" i="7"/>
  <c r="V56" i="7"/>
  <c r="H210" i="7"/>
  <c r="U80" i="7"/>
  <c r="T80" i="7"/>
  <c r="K80" i="7"/>
  <c r="Z80" i="7"/>
  <c r="P80" i="7"/>
  <c r="Q80" i="7"/>
  <c r="V84" i="7"/>
  <c r="K119" i="7"/>
  <c r="U144" i="7"/>
  <c r="X144" i="7"/>
  <c r="R144" i="7"/>
  <c r="U140" i="7"/>
  <c r="R140" i="7"/>
  <c r="I140" i="7"/>
  <c r="S140" i="7"/>
  <c r="H140" i="7"/>
  <c r="Z140" i="7"/>
  <c r="P140" i="7"/>
  <c r="T140" i="7"/>
  <c r="N153" i="7"/>
  <c r="O94" i="7"/>
  <c r="H196" i="7"/>
  <c r="V248" i="7"/>
  <c r="M248" i="7"/>
  <c r="T248" i="7"/>
  <c r="Z248" i="7"/>
  <c r="N248" i="7"/>
  <c r="Q248" i="7"/>
  <c r="I248" i="7"/>
  <c r="H248" i="7"/>
  <c r="X92" i="7"/>
  <c r="P92" i="7"/>
  <c r="T92" i="7"/>
  <c r="O74" i="7"/>
  <c r="P74" i="7"/>
  <c r="U135" i="7"/>
  <c r="X135" i="7"/>
  <c r="O135" i="7"/>
  <c r="R135" i="7"/>
  <c r="H135" i="7"/>
  <c r="Q135" i="7"/>
  <c r="X136" i="7"/>
  <c r="L136" i="7"/>
  <c r="V136" i="7"/>
  <c r="W136" i="7"/>
  <c r="U213" i="7"/>
  <c r="N213" i="7"/>
  <c r="L213" i="7"/>
  <c r="O227" i="7"/>
  <c r="L227" i="7"/>
  <c r="X227" i="7"/>
  <c r="R227" i="7"/>
  <c r="U227" i="7"/>
  <c r="H227" i="7"/>
  <c r="U190" i="7"/>
  <c r="T190" i="7"/>
  <c r="K190" i="7"/>
  <c r="X190" i="7"/>
  <c r="N190" i="7"/>
  <c r="W190" i="7"/>
  <c r="J190" i="7"/>
  <c r="O190" i="7"/>
  <c r="Z190" i="7"/>
  <c r="L190" i="7"/>
  <c r="Y190" i="7"/>
  <c r="I190" i="7"/>
  <c r="S190" i="7"/>
  <c r="P190" i="7"/>
  <c r="H190" i="7"/>
  <c r="U233" i="7"/>
  <c r="T233" i="7"/>
  <c r="K233" i="7"/>
  <c r="V233" i="7"/>
  <c r="J233" i="7"/>
  <c r="W233" i="7"/>
  <c r="I233" i="7"/>
  <c r="R233" i="7"/>
  <c r="N233" i="7"/>
  <c r="Z233" i="7"/>
  <c r="L233" i="7"/>
  <c r="X233" i="7"/>
  <c r="Y233" i="7"/>
  <c r="S233" i="7"/>
  <c r="P233" i="7"/>
  <c r="Y157" i="7"/>
  <c r="M157" i="7"/>
  <c r="V157" i="7"/>
  <c r="Q157" i="7"/>
  <c r="X157" i="7"/>
  <c r="T157" i="7"/>
  <c r="J157" i="7"/>
  <c r="I157" i="7"/>
  <c r="T283" i="7"/>
  <c r="I283" i="7"/>
  <c r="Q283" i="7"/>
  <c r="Y283" i="7"/>
  <c r="M283" i="7"/>
  <c r="R283" i="7"/>
  <c r="O283" i="7"/>
  <c r="Z283" i="7"/>
  <c r="J283" i="7"/>
  <c r="X283" i="7"/>
  <c r="H283" i="7"/>
  <c r="V283" i="7"/>
  <c r="U283" i="7"/>
  <c r="L283" i="7"/>
  <c r="P203" i="7"/>
  <c r="O207" i="7"/>
  <c r="Y90" i="7"/>
  <c r="R90" i="7"/>
  <c r="X86" i="7"/>
  <c r="K86" i="7"/>
  <c r="P60" i="7"/>
  <c r="U60" i="7"/>
  <c r="U101" i="7"/>
  <c r="J101" i="7"/>
  <c r="P101" i="7"/>
  <c r="U106" i="7"/>
  <c r="Z106" i="7"/>
  <c r="Q106" i="7"/>
  <c r="H106" i="7"/>
  <c r="O106" i="7"/>
  <c r="Y106" i="7"/>
  <c r="S107" i="7"/>
  <c r="U112" i="7"/>
  <c r="S112" i="7"/>
  <c r="J112" i="7"/>
  <c r="O112" i="7"/>
  <c r="Y112" i="7"/>
  <c r="V132" i="7"/>
  <c r="Y132" i="7"/>
  <c r="U151" i="7"/>
  <c r="K151" i="7"/>
  <c r="Q151" i="7"/>
  <c r="Q142" i="7"/>
  <c r="H142" i="7"/>
  <c r="U200" i="7"/>
  <c r="Y200" i="7"/>
  <c r="P200" i="7"/>
  <c r="R200" i="7"/>
  <c r="H200" i="7"/>
  <c r="Q200" i="7"/>
  <c r="T200" i="7"/>
  <c r="R194" i="7"/>
  <c r="T194" i="7"/>
  <c r="M194" i="7"/>
  <c r="Z194" i="7"/>
  <c r="L194" i="7"/>
  <c r="V194" i="7"/>
  <c r="U216" i="7"/>
  <c r="K216" i="7"/>
  <c r="P216" i="7"/>
  <c r="Z216" i="7"/>
  <c r="M216" i="7"/>
  <c r="S216" i="7"/>
  <c r="R177" i="7"/>
  <c r="U177" i="7"/>
  <c r="V193" i="7"/>
  <c r="L193" i="7"/>
  <c r="U193" i="7"/>
  <c r="I193" i="7"/>
  <c r="O193" i="7"/>
  <c r="Y193" i="7"/>
  <c r="H193" i="7"/>
  <c r="X193" i="7"/>
  <c r="T193" i="7"/>
  <c r="Q193" i="7"/>
  <c r="O233" i="7"/>
  <c r="U238" i="7"/>
  <c r="S238" i="7"/>
  <c r="J238" i="7"/>
  <c r="W238" i="7"/>
  <c r="L238" i="7"/>
  <c r="Y238" i="7"/>
  <c r="N238" i="7"/>
  <c r="V238" i="7"/>
  <c r="I238" i="7"/>
  <c r="P238" i="7"/>
  <c r="O238" i="7"/>
  <c r="K238" i="7"/>
  <c r="X238" i="7"/>
  <c r="Z238" i="7"/>
  <c r="T238" i="7"/>
  <c r="R238" i="7"/>
  <c r="H238" i="7"/>
  <c r="U220" i="7"/>
  <c r="V220" i="7"/>
  <c r="L220" i="7"/>
  <c r="Q220" i="7"/>
  <c r="Z220" i="7"/>
  <c r="O220" i="7"/>
  <c r="T220" i="7"/>
  <c r="H220" i="7"/>
  <c r="S220" i="7"/>
  <c r="P220" i="7"/>
  <c r="Y220" i="7"/>
  <c r="U225" i="7"/>
  <c r="Z225" i="7"/>
  <c r="Q225" i="7"/>
  <c r="H225" i="7"/>
  <c r="S225" i="7"/>
  <c r="I225" i="7"/>
  <c r="R225" i="7"/>
  <c r="W225" i="7"/>
  <c r="J225" i="7"/>
  <c r="V225" i="7"/>
  <c r="P225" i="7"/>
  <c r="V226" i="7"/>
  <c r="S226" i="7"/>
  <c r="I226" i="7"/>
  <c r="J226" i="7"/>
  <c r="U226" i="7"/>
  <c r="R226" i="7"/>
  <c r="L226" i="7"/>
  <c r="Q233" i="7"/>
  <c r="T180" i="7"/>
  <c r="I180" i="7"/>
  <c r="U180" i="7"/>
  <c r="H180" i="7"/>
  <c r="R180" i="7"/>
  <c r="V180" i="7"/>
  <c r="I220" i="7"/>
  <c r="K225" i="7"/>
  <c r="Q238" i="7"/>
  <c r="Z221" i="7"/>
  <c r="P221" i="7"/>
  <c r="O221" i="7"/>
  <c r="M221" i="7"/>
  <c r="T221" i="7"/>
  <c r="U228" i="7"/>
  <c r="R228" i="7"/>
  <c r="I228" i="7"/>
  <c r="Q228" i="7"/>
  <c r="X228" i="7"/>
  <c r="L228" i="7"/>
  <c r="S228" i="7"/>
  <c r="R231" i="7"/>
  <c r="X231" i="7"/>
  <c r="L231" i="7"/>
  <c r="T231" i="7"/>
  <c r="V231" i="7"/>
  <c r="Z231" i="7"/>
  <c r="O165" i="7"/>
  <c r="Y245" i="7"/>
  <c r="L245" i="7"/>
  <c r="X245" i="7"/>
  <c r="V245" i="7"/>
  <c r="S245" i="7"/>
  <c r="U245" i="7"/>
  <c r="P245" i="7"/>
  <c r="N245" i="7"/>
  <c r="I245" i="7"/>
  <c r="U261" i="7"/>
  <c r="H261" i="7"/>
  <c r="W261" i="7"/>
  <c r="K261" i="7"/>
  <c r="Z261" i="7"/>
  <c r="P261" i="7"/>
  <c r="N261" i="7"/>
  <c r="U161" i="7"/>
  <c r="Y161" i="7"/>
  <c r="P161" i="7"/>
  <c r="O161" i="7"/>
  <c r="Z161" i="7"/>
  <c r="H221" i="7"/>
  <c r="V221" i="7"/>
  <c r="H228" i="7"/>
  <c r="V228" i="7"/>
  <c r="K231" i="7"/>
  <c r="U165" i="7"/>
  <c r="P246" i="7"/>
  <c r="Z246" i="7"/>
  <c r="R246" i="7"/>
  <c r="T261" i="7"/>
  <c r="P82" i="7"/>
  <c r="N211" i="7"/>
  <c r="W211" i="7"/>
  <c r="N143" i="7"/>
  <c r="W143" i="7"/>
  <c r="Q161" i="7"/>
  <c r="P170" i="7"/>
  <c r="R170" i="7"/>
  <c r="Y170" i="7"/>
  <c r="I214" i="7"/>
  <c r="M215" i="7"/>
  <c r="R185" i="7"/>
  <c r="H185" i="7"/>
  <c r="P185" i="7"/>
  <c r="U164" i="7"/>
  <c r="X164" i="7"/>
  <c r="O164" i="7"/>
  <c r="P164" i="7"/>
  <c r="Z164" i="7"/>
  <c r="T117" i="7"/>
  <c r="O117" i="7"/>
  <c r="L117" i="7"/>
  <c r="V117" i="7"/>
  <c r="I221" i="7"/>
  <c r="X221" i="7"/>
  <c r="T167" i="7"/>
  <c r="N167" i="7"/>
  <c r="H167" i="7"/>
  <c r="Q167" i="7"/>
  <c r="J228" i="7"/>
  <c r="W228" i="7"/>
  <c r="M231" i="7"/>
  <c r="L246" i="7"/>
  <c r="S259" i="7"/>
  <c r="U259" i="7"/>
  <c r="K259" i="7"/>
  <c r="H259" i="7"/>
  <c r="X259" i="7"/>
  <c r="R259" i="7"/>
  <c r="P259" i="7"/>
  <c r="N259" i="7"/>
  <c r="V147" i="7"/>
  <c r="N147" i="7"/>
  <c r="T165" i="7"/>
  <c r="R165" i="7"/>
  <c r="J165" i="7"/>
  <c r="X165" i="7"/>
  <c r="S235" i="7"/>
  <c r="U235" i="7"/>
  <c r="M235" i="7"/>
  <c r="V235" i="7"/>
  <c r="P235" i="7"/>
  <c r="X235" i="7"/>
  <c r="W235" i="7"/>
  <c r="N235" i="7"/>
  <c r="J166" i="7"/>
  <c r="N166" i="7"/>
  <c r="Y166" i="7"/>
  <c r="P166" i="7"/>
  <c r="U163" i="7"/>
  <c r="Z163" i="7"/>
  <c r="Q163" i="7"/>
  <c r="H163" i="7"/>
  <c r="R163" i="7"/>
  <c r="S163" i="7"/>
  <c r="O163" i="7"/>
  <c r="N163" i="7"/>
  <c r="L163" i="7"/>
  <c r="Y163" i="7"/>
  <c r="K163" i="7"/>
  <c r="W163" i="7"/>
  <c r="I163" i="7"/>
  <c r="O268" i="7"/>
  <c r="U268" i="7"/>
  <c r="Z276" i="7"/>
  <c r="S276" i="7"/>
  <c r="W276" i="7"/>
  <c r="J276" i="7"/>
  <c r="L276" i="7"/>
  <c r="Y276" i="7"/>
  <c r="I276" i="7"/>
  <c r="T276" i="7"/>
  <c r="R276" i="7"/>
  <c r="K276" i="7"/>
  <c r="U276" i="7"/>
  <c r="P276" i="7"/>
  <c r="X237" i="7"/>
  <c r="U237" i="7"/>
  <c r="V237" i="7"/>
  <c r="R237" i="7"/>
  <c r="N237" i="7"/>
  <c r="L242" i="7"/>
  <c r="Y169" i="7"/>
  <c r="M169" i="7"/>
  <c r="R169" i="7"/>
  <c r="I169" i="7"/>
  <c r="N201" i="7"/>
  <c r="U192" i="7"/>
  <c r="Y192" i="7"/>
  <c r="P192" i="7"/>
  <c r="W192" i="7"/>
  <c r="L192" i="7"/>
  <c r="X192" i="7"/>
  <c r="K192" i="7"/>
  <c r="Q192" i="7"/>
  <c r="T192" i="7"/>
  <c r="R192" i="7"/>
  <c r="N192" i="7"/>
  <c r="J192" i="7"/>
  <c r="W179" i="7"/>
  <c r="K179" i="7"/>
  <c r="Z179" i="7"/>
  <c r="J179" i="7"/>
  <c r="M179" i="7"/>
  <c r="T179" i="7"/>
  <c r="N179" i="7"/>
  <c r="V179" i="7"/>
  <c r="R272" i="7"/>
  <c r="L272" i="7"/>
  <c r="Z272" i="7"/>
  <c r="X272" i="7"/>
  <c r="P272" i="7"/>
  <c r="O272" i="7"/>
  <c r="U272" i="7"/>
  <c r="I272" i="7"/>
  <c r="U284" i="7"/>
  <c r="Y284" i="7"/>
  <c r="P284" i="7"/>
  <c r="Q284" i="7"/>
  <c r="W284" i="7"/>
  <c r="L284" i="7"/>
  <c r="X284" i="7"/>
  <c r="J284" i="7"/>
  <c r="T284" i="7"/>
  <c r="H284" i="7"/>
  <c r="R284" i="7"/>
  <c r="O284" i="7"/>
  <c r="N284" i="7"/>
  <c r="I284" i="7"/>
  <c r="Z284" i="7"/>
  <c r="I237" i="7"/>
  <c r="P239" i="7"/>
  <c r="H239" i="7"/>
  <c r="T239" i="7"/>
  <c r="Z239" i="7"/>
  <c r="V239" i="7"/>
  <c r="P242" i="7"/>
  <c r="U169" i="7"/>
  <c r="T201" i="7"/>
  <c r="V187" i="7"/>
  <c r="H187" i="7"/>
  <c r="W187" i="7"/>
  <c r="Y187" i="7"/>
  <c r="J187" i="7"/>
  <c r="U187" i="7"/>
  <c r="U247" i="7"/>
  <c r="Z247" i="7"/>
  <c r="Q247" i="7"/>
  <c r="H247" i="7"/>
  <c r="T247" i="7"/>
  <c r="J247" i="7"/>
  <c r="Y247" i="7"/>
  <c r="N247" i="7"/>
  <c r="W247" i="7"/>
  <c r="K247" i="7"/>
  <c r="S247" i="7"/>
  <c r="M250" i="7"/>
  <c r="N250" i="7"/>
  <c r="Y250" i="7"/>
  <c r="V184" i="7"/>
  <c r="L184" i="7"/>
  <c r="Z184" i="7"/>
  <c r="M184" i="7"/>
  <c r="K184" i="7"/>
  <c r="U184" i="7"/>
  <c r="I184" i="7"/>
  <c r="S184" i="7"/>
  <c r="W197" i="7"/>
  <c r="T197" i="7"/>
  <c r="M197" i="7"/>
  <c r="I192" i="7"/>
  <c r="P179" i="7"/>
  <c r="Y272" i="7"/>
  <c r="S284" i="7"/>
  <c r="U186" i="7"/>
  <c r="V186" i="7"/>
  <c r="L186" i="7"/>
  <c r="O186" i="7"/>
  <c r="Y186" i="7"/>
  <c r="S223" i="7"/>
  <c r="I223" i="7"/>
  <c r="Z223" i="7"/>
  <c r="M223" i="7"/>
  <c r="R223" i="7"/>
  <c r="N152" i="7"/>
  <c r="W152" i="7"/>
  <c r="U195" i="7"/>
  <c r="R195" i="7"/>
  <c r="I195" i="7"/>
  <c r="T195" i="7"/>
  <c r="J195" i="7"/>
  <c r="P195" i="7"/>
  <c r="R234" i="7"/>
  <c r="H234" i="7"/>
  <c r="U234" i="7"/>
  <c r="J234" i="7"/>
  <c r="Z234" i="7"/>
  <c r="L234" i="7"/>
  <c r="V234" i="7"/>
  <c r="I234" i="7"/>
  <c r="Y234" i="7"/>
  <c r="J237" i="7"/>
  <c r="K239" i="7"/>
  <c r="V243" i="7"/>
  <c r="K243" i="7"/>
  <c r="N243" i="7"/>
  <c r="M243" i="7"/>
  <c r="X243" i="7"/>
  <c r="J243" i="7"/>
  <c r="W243" i="7"/>
  <c r="L187" i="7"/>
  <c r="V247" i="7"/>
  <c r="I250" i="7"/>
  <c r="H184" i="7"/>
  <c r="O197" i="7"/>
  <c r="O192" i="7"/>
  <c r="U179" i="7"/>
  <c r="O273" i="7"/>
  <c r="I273" i="7"/>
  <c r="U273" i="7"/>
  <c r="R273" i="7"/>
  <c r="Y273" i="7"/>
  <c r="M273" i="7"/>
  <c r="L278" i="7"/>
  <c r="V278" i="7"/>
  <c r="M278" i="7"/>
  <c r="W278" i="7"/>
  <c r="T278" i="7"/>
  <c r="K278" i="7"/>
  <c r="X278" i="7"/>
  <c r="V284" i="7"/>
  <c r="U242" i="7"/>
  <c r="T242" i="7"/>
  <c r="K242" i="7"/>
  <c r="V242" i="7"/>
  <c r="J242" i="7"/>
  <c r="Q242" i="7"/>
  <c r="Z242" i="7"/>
  <c r="O242" i="7"/>
  <c r="S242" i="7"/>
  <c r="W201" i="7"/>
  <c r="J201" i="7"/>
  <c r="R201" i="7"/>
  <c r="U201" i="7"/>
  <c r="Q201" i="7"/>
  <c r="Z201" i="7"/>
  <c r="Y323" i="7"/>
  <c r="N323" i="7"/>
  <c r="J323" i="7"/>
  <c r="R323" i="7"/>
  <c r="H323" i="7"/>
  <c r="Q323" i="7"/>
  <c r="X323" i="7"/>
  <c r="P323" i="7"/>
  <c r="L323" i="7"/>
  <c r="I323" i="7"/>
  <c r="T323" i="7"/>
  <c r="O323" i="7"/>
  <c r="U260" i="7"/>
  <c r="T260" i="7"/>
  <c r="K260" i="7"/>
  <c r="Z260" i="7"/>
  <c r="P260" i="7"/>
  <c r="S260" i="7"/>
  <c r="I260" i="7"/>
  <c r="R260" i="7"/>
  <c r="T262" i="7"/>
  <c r="I262" i="7"/>
  <c r="U254" i="7"/>
  <c r="Y254" i="7"/>
  <c r="P254" i="7"/>
  <c r="X254" i="7"/>
  <c r="N254" i="7"/>
  <c r="Q254" i="7"/>
  <c r="V260" i="7"/>
  <c r="Y262" i="7"/>
  <c r="V181" i="7"/>
  <c r="L181" i="7"/>
  <c r="Z181" i="7"/>
  <c r="O181" i="7"/>
  <c r="T181" i="7"/>
  <c r="Y181" i="7"/>
  <c r="J181" i="7"/>
  <c r="U181" i="7"/>
  <c r="O270" i="7"/>
  <c r="T270" i="7"/>
  <c r="Y270" i="7"/>
  <c r="K270" i="7"/>
  <c r="W270" i="7"/>
  <c r="V270" i="7"/>
  <c r="N277" i="7"/>
  <c r="Z277" i="7"/>
  <c r="I277" i="7"/>
  <c r="Y277" i="7"/>
  <c r="U277" i="7"/>
  <c r="U126" i="7"/>
  <c r="Y126" i="7"/>
  <c r="P126" i="7"/>
  <c r="O126" i="7"/>
  <c r="Z126" i="7"/>
  <c r="U222" i="7"/>
  <c r="V222" i="7"/>
  <c r="L222" i="7"/>
  <c r="O222" i="7"/>
  <c r="Y222" i="7"/>
  <c r="V232" i="7"/>
  <c r="I232" i="7"/>
  <c r="X232" i="7"/>
  <c r="X178" i="7"/>
  <c r="T178" i="7"/>
  <c r="P251" i="7"/>
  <c r="T251" i="7"/>
  <c r="T253" i="7"/>
  <c r="I253" i="7"/>
  <c r="Z253" i="7"/>
  <c r="O253" i="7"/>
  <c r="Q253" i="7"/>
  <c r="H254" i="7"/>
  <c r="S254" i="7"/>
  <c r="J260" i="7"/>
  <c r="X260" i="7"/>
  <c r="H181" i="7"/>
  <c r="U263" i="7"/>
  <c r="R263" i="7"/>
  <c r="I263" i="7"/>
  <c r="X263" i="7"/>
  <c r="N263" i="7"/>
  <c r="V263" i="7"/>
  <c r="J263" i="7"/>
  <c r="Z263" i="7"/>
  <c r="O263" i="7"/>
  <c r="S263" i="7"/>
  <c r="N270" i="7"/>
  <c r="Q277" i="7"/>
  <c r="X293" i="7"/>
  <c r="T293" i="7"/>
  <c r="S293" i="7"/>
  <c r="Z316" i="7"/>
  <c r="Q316" i="7"/>
  <c r="H316" i="7"/>
  <c r="X316" i="7"/>
  <c r="O316" i="7"/>
  <c r="L316" i="7"/>
  <c r="T316" i="7"/>
  <c r="K316" i="7"/>
  <c r="S316" i="7"/>
  <c r="P316" i="7"/>
  <c r="J316" i="7"/>
  <c r="I316" i="7"/>
  <c r="Y316" i="7"/>
  <c r="R316" i="7"/>
  <c r="N316" i="7"/>
  <c r="W236" i="7"/>
  <c r="K236" i="7"/>
  <c r="Z241" i="7"/>
  <c r="V241" i="7"/>
  <c r="Q241" i="7"/>
  <c r="Z249" i="7"/>
  <c r="P249" i="7"/>
  <c r="K249" i="7"/>
  <c r="W249" i="7"/>
  <c r="J254" i="7"/>
  <c r="V254" i="7"/>
  <c r="P255" i="7"/>
  <c r="S255" i="7"/>
  <c r="U257" i="7"/>
  <c r="Y257" i="7"/>
  <c r="P257" i="7"/>
  <c r="W257" i="7"/>
  <c r="L257" i="7"/>
  <c r="Q257" i="7"/>
  <c r="S257" i="7"/>
  <c r="N260" i="7"/>
  <c r="M181" i="7"/>
  <c r="Y265" i="7"/>
  <c r="T265" i="7"/>
  <c r="S265" i="7"/>
  <c r="R265" i="7"/>
  <c r="I265" i="7"/>
  <c r="Y271" i="7"/>
  <c r="K271" i="7"/>
  <c r="S271" i="7"/>
  <c r="J271" i="7"/>
  <c r="W271" i="7"/>
  <c r="U271" i="7"/>
  <c r="P271" i="7"/>
  <c r="Q308" i="7"/>
  <c r="H308" i="7"/>
  <c r="O308" i="7"/>
  <c r="T308" i="7"/>
  <c r="K308" i="7"/>
  <c r="R308" i="7"/>
  <c r="N308" i="7"/>
  <c r="J308" i="7"/>
  <c r="I308" i="7"/>
  <c r="S308" i="7"/>
  <c r="T258" i="7"/>
  <c r="U267" i="7"/>
  <c r="J267" i="7"/>
  <c r="X267" i="7"/>
  <c r="K267" i="7"/>
  <c r="Q267" i="7"/>
  <c r="X297" i="7"/>
  <c r="K297" i="7"/>
  <c r="S297" i="7"/>
  <c r="N297" i="7"/>
  <c r="H297" i="7"/>
  <c r="Y297" i="7"/>
  <c r="M302" i="7"/>
  <c r="O302" i="7"/>
  <c r="J302" i="7"/>
  <c r="Z275" i="7"/>
  <c r="J275" i="7"/>
  <c r="N275" i="7"/>
  <c r="Y275" i="7"/>
  <c r="L297" i="7"/>
  <c r="Z305" i="7"/>
  <c r="L305" i="7"/>
  <c r="J305" i="7"/>
  <c r="R305" i="7"/>
  <c r="H305" i="7"/>
  <c r="T305" i="7"/>
  <c r="Q305" i="7"/>
  <c r="P305" i="7"/>
  <c r="P274" i="7"/>
  <c r="K274" i="7"/>
  <c r="Q313" i="7"/>
  <c r="M313" i="7"/>
  <c r="H313" i="7"/>
  <c r="P313" i="7"/>
  <c r="K313" i="7"/>
  <c r="T244" i="7"/>
  <c r="N256" i="7"/>
  <c r="O256" i="7"/>
  <c r="X256" i="7"/>
  <c r="L258" i="7"/>
  <c r="M267" i="7"/>
  <c r="Z267" i="7"/>
  <c r="H274" i="7"/>
  <c r="Q275" i="7"/>
  <c r="R286" i="7"/>
  <c r="U288" i="7"/>
  <c r="X288" i="7"/>
  <c r="O288" i="7"/>
  <c r="W288" i="7"/>
  <c r="L288" i="7"/>
  <c r="S288" i="7"/>
  <c r="I288" i="7"/>
  <c r="R288" i="7"/>
  <c r="Y305" i="7"/>
  <c r="T313" i="7"/>
  <c r="P189" i="7"/>
  <c r="P175" i="7"/>
  <c r="N158" i="7"/>
  <c r="X158" i="7"/>
  <c r="O199" i="7"/>
  <c r="O240" i="7"/>
  <c r="N171" i="7"/>
  <c r="W171" i="7"/>
  <c r="Z191" i="7"/>
  <c r="R281" i="7"/>
  <c r="T281" i="7"/>
  <c r="V281" i="7"/>
  <c r="V282" i="7"/>
  <c r="K285" i="7"/>
  <c r="R294" i="7"/>
  <c r="X294" i="7"/>
  <c r="X295" i="7"/>
  <c r="M295" i="7"/>
  <c r="R295" i="7"/>
  <c r="H296" i="7"/>
  <c r="R296" i="7"/>
  <c r="L300" i="7"/>
  <c r="M306" i="7"/>
  <c r="N312" i="7"/>
  <c r="R317" i="7"/>
  <c r="N317" i="7"/>
  <c r="I317" i="7"/>
  <c r="Z321" i="7"/>
  <c r="T321" i="7"/>
  <c r="R321" i="7"/>
  <c r="L321" i="7"/>
  <c r="X321" i="7"/>
  <c r="K321" i="7"/>
  <c r="I296" i="7"/>
  <c r="S296" i="7"/>
  <c r="R306" i="7"/>
  <c r="V285" i="7"/>
  <c r="L285" i="7"/>
  <c r="Q285" i="7"/>
  <c r="K296" i="7"/>
  <c r="X300" i="7"/>
  <c r="O300" i="7"/>
  <c r="R300" i="7"/>
  <c r="I300" i="7"/>
  <c r="Q300" i="7"/>
  <c r="R303" i="7"/>
  <c r="X303" i="7"/>
  <c r="J303" i="7"/>
  <c r="T303" i="7"/>
  <c r="Z312" i="7"/>
  <c r="Q312" i="7"/>
  <c r="H312" i="7"/>
  <c r="X312" i="7"/>
  <c r="O312" i="7"/>
  <c r="T312" i="7"/>
  <c r="K312" i="7"/>
  <c r="S312" i="7"/>
  <c r="X315" i="7"/>
  <c r="Q315" i="7"/>
  <c r="U296" i="7"/>
  <c r="V296" i="7"/>
  <c r="L296" i="7"/>
  <c r="O296" i="7"/>
  <c r="Y296" i="7"/>
  <c r="N306" i="7"/>
  <c r="P306" i="7"/>
  <c r="H306" i="7"/>
  <c r="N292" i="7"/>
  <c r="W292" i="7"/>
  <c r="O298" i="7"/>
  <c r="J304" i="7"/>
  <c r="S304" i="7"/>
  <c r="J311" i="7"/>
  <c r="X311" i="7"/>
  <c r="K314" i="7"/>
  <c r="P319" i="7"/>
  <c r="N320" i="7"/>
  <c r="P322" i="7"/>
  <c r="R322" i="7"/>
  <c r="N304" i="7"/>
  <c r="O314" i="7"/>
  <c r="Z314" i="7"/>
  <c r="P304" i="7"/>
  <c r="Y304" i="7"/>
  <c r="J322" i="7"/>
  <c r="Q128" i="7"/>
  <c r="Y198" i="7"/>
  <c r="Q198" i="7"/>
  <c r="I198" i="7"/>
  <c r="T198" i="7"/>
  <c r="K198" i="7"/>
  <c r="S198" i="7"/>
  <c r="J198" i="7"/>
  <c r="X198" i="7"/>
  <c r="O198" i="7"/>
  <c r="Y64" i="7"/>
  <c r="Q64" i="7"/>
  <c r="I64" i="7"/>
  <c r="T64" i="7"/>
  <c r="K64" i="7"/>
  <c r="X64" i="7"/>
  <c r="N64" i="7"/>
  <c r="W64" i="7"/>
  <c r="M64" i="7"/>
  <c r="S64" i="7"/>
  <c r="H64" i="7"/>
  <c r="U64" i="7"/>
  <c r="W129" i="7"/>
  <c r="O129" i="7"/>
  <c r="V129" i="7"/>
  <c r="M129" i="7"/>
  <c r="Z129" i="7"/>
  <c r="Q129" i="7"/>
  <c r="H129" i="7"/>
  <c r="S129" i="7"/>
  <c r="P129" i="7"/>
  <c r="U129" i="7"/>
  <c r="J129" i="7"/>
  <c r="N129" i="7"/>
  <c r="L129" i="7"/>
  <c r="K129" i="7"/>
  <c r="X129" i="7"/>
  <c r="N44" i="7"/>
  <c r="S8" i="7"/>
  <c r="K8" i="7"/>
  <c r="U8" i="7"/>
  <c r="L8" i="7"/>
  <c r="Y8" i="7"/>
  <c r="P8" i="7"/>
  <c r="Q8" i="7"/>
  <c r="N6" i="7"/>
  <c r="Z6" i="7"/>
  <c r="Y9" i="7"/>
  <c r="Q9" i="7"/>
  <c r="I9" i="7"/>
  <c r="X9" i="7"/>
  <c r="O9" i="7"/>
  <c r="T9" i="7"/>
  <c r="K9" i="7"/>
  <c r="R9" i="7"/>
  <c r="S109" i="7"/>
  <c r="R128" i="7"/>
  <c r="N17" i="7"/>
  <c r="Y27" i="7"/>
  <c r="Q27" i="7"/>
  <c r="I27" i="7"/>
  <c r="V27" i="7"/>
  <c r="M27" i="7"/>
  <c r="R27" i="7"/>
  <c r="H27" i="7"/>
  <c r="P27" i="7"/>
  <c r="Y26" i="7"/>
  <c r="Q26" i="7"/>
  <c r="I26" i="7"/>
  <c r="R26" i="7"/>
  <c r="H26" i="7"/>
  <c r="Z26" i="7"/>
  <c r="P26" i="7"/>
  <c r="V26" i="7"/>
  <c r="M26" i="7"/>
  <c r="T26" i="7"/>
  <c r="V198" i="7"/>
  <c r="V64" i="7"/>
  <c r="Q204" i="7"/>
  <c r="W96" i="7"/>
  <c r="O96" i="7"/>
  <c r="Z96" i="7"/>
  <c r="Q96" i="7"/>
  <c r="H96" i="7"/>
  <c r="V96" i="7"/>
  <c r="L96" i="7"/>
  <c r="X96" i="7"/>
  <c r="K96" i="7"/>
  <c r="U96" i="7"/>
  <c r="J96" i="7"/>
  <c r="T96" i="7"/>
  <c r="I96" i="7"/>
  <c r="P96" i="7"/>
  <c r="S210" i="7"/>
  <c r="K210" i="7"/>
  <c r="U210" i="7"/>
  <c r="L210" i="7"/>
  <c r="V210" i="7"/>
  <c r="J210" i="7"/>
  <c r="Y210" i="7"/>
  <c r="N210" i="7"/>
  <c r="X210" i="7"/>
  <c r="M210" i="7"/>
  <c r="W210" i="7"/>
  <c r="I210" i="7"/>
  <c r="Q210" i="7"/>
  <c r="I79" i="7"/>
  <c r="I129" i="7"/>
  <c r="N4" i="7"/>
  <c r="J24" i="7"/>
  <c r="V24" i="7"/>
  <c r="L3" i="7"/>
  <c r="X3" i="7"/>
  <c r="P44" i="7"/>
  <c r="R8" i="7"/>
  <c r="Y10" i="7"/>
  <c r="Q10" i="7"/>
  <c r="I10" i="7"/>
  <c r="R10" i="7"/>
  <c r="H10" i="7"/>
  <c r="V10" i="7"/>
  <c r="M10" i="7"/>
  <c r="P10" i="7"/>
  <c r="S14" i="7"/>
  <c r="K14" i="7"/>
  <c r="Y14" i="7"/>
  <c r="P14" i="7"/>
  <c r="U14" i="7"/>
  <c r="L14" i="7"/>
  <c r="Q14" i="7"/>
  <c r="M16" i="7"/>
  <c r="O6" i="7"/>
  <c r="S9" i="7"/>
  <c r="I23" i="7"/>
  <c r="V23" i="7"/>
  <c r="W20" i="7"/>
  <c r="O20" i="7"/>
  <c r="U20" i="7"/>
  <c r="L20" i="7"/>
  <c r="Z20" i="7"/>
  <c r="Q20" i="7"/>
  <c r="H20" i="7"/>
  <c r="R20" i="7"/>
  <c r="Y36" i="7"/>
  <c r="Q36" i="7"/>
  <c r="I36" i="7"/>
  <c r="T36" i="7"/>
  <c r="K36" i="7"/>
  <c r="X36" i="7"/>
  <c r="O36" i="7"/>
  <c r="R36" i="7"/>
  <c r="H128" i="7"/>
  <c r="S27" i="7"/>
  <c r="J34" i="7"/>
  <c r="V34" i="7"/>
  <c r="O13" i="7"/>
  <c r="U26" i="7"/>
  <c r="H198" i="7"/>
  <c r="W198" i="7"/>
  <c r="R43" i="7"/>
  <c r="J202" i="7"/>
  <c r="X202" i="7"/>
  <c r="I31" i="7"/>
  <c r="Z31" i="7"/>
  <c r="Z64" i="7"/>
  <c r="T204" i="7"/>
  <c r="W55" i="7"/>
  <c r="O55" i="7"/>
  <c r="S55" i="7"/>
  <c r="J55" i="7"/>
  <c r="R55" i="7"/>
  <c r="H55" i="7"/>
  <c r="Q55" i="7"/>
  <c r="X55" i="7"/>
  <c r="M55" i="7"/>
  <c r="V55" i="7"/>
  <c r="Y206" i="7"/>
  <c r="Q206" i="7"/>
  <c r="I206" i="7"/>
  <c r="R206" i="7"/>
  <c r="H206" i="7"/>
  <c r="S206" i="7"/>
  <c r="P206" i="7"/>
  <c r="W206" i="7"/>
  <c r="M206" i="7"/>
  <c r="V206" i="7"/>
  <c r="V51" i="7"/>
  <c r="W75" i="7"/>
  <c r="O75" i="7"/>
  <c r="S75" i="7"/>
  <c r="J75" i="7"/>
  <c r="X75" i="7"/>
  <c r="M75" i="7"/>
  <c r="V75" i="7"/>
  <c r="L75" i="7"/>
  <c r="U75" i="7"/>
  <c r="K75" i="7"/>
  <c r="Q75" i="7"/>
  <c r="Z75" i="7"/>
  <c r="P81" i="7"/>
  <c r="H68" i="7"/>
  <c r="Y97" i="7"/>
  <c r="Q97" i="7"/>
  <c r="I97" i="7"/>
  <c r="X97" i="7"/>
  <c r="O97" i="7"/>
  <c r="V97" i="7"/>
  <c r="L97" i="7"/>
  <c r="W97" i="7"/>
  <c r="K97" i="7"/>
  <c r="U97" i="7"/>
  <c r="J97" i="7"/>
  <c r="T97" i="7"/>
  <c r="H97" i="7"/>
  <c r="P97" i="7"/>
  <c r="K79" i="7"/>
  <c r="S148" i="7"/>
  <c r="K148" i="7"/>
  <c r="U148" i="7"/>
  <c r="L148" i="7"/>
  <c r="V148" i="7"/>
  <c r="J148" i="7"/>
  <c r="R148" i="7"/>
  <c r="H148" i="7"/>
  <c r="X148" i="7"/>
  <c r="N148" i="7"/>
  <c r="P148" i="7"/>
  <c r="O148" i="7"/>
  <c r="M148" i="7"/>
  <c r="W148" i="7"/>
  <c r="R129" i="7"/>
  <c r="W149" i="7"/>
  <c r="O149" i="7"/>
  <c r="S149" i="7"/>
  <c r="J149" i="7"/>
  <c r="R149" i="7"/>
  <c r="I149" i="7"/>
  <c r="Y149" i="7"/>
  <c r="P149" i="7"/>
  <c r="U149" i="7"/>
  <c r="L149" i="7"/>
  <c r="V149" i="7"/>
  <c r="T149" i="7"/>
  <c r="Q149" i="7"/>
  <c r="Z149" i="7"/>
  <c r="H149" i="7"/>
  <c r="M149" i="7"/>
  <c r="K149" i="7"/>
  <c r="Y109" i="7"/>
  <c r="Q109" i="7"/>
  <c r="I109" i="7"/>
  <c r="R109" i="7"/>
  <c r="H109" i="7"/>
  <c r="V109" i="7"/>
  <c r="M109" i="7"/>
  <c r="P109" i="7"/>
  <c r="S128" i="7"/>
  <c r="K128" i="7"/>
  <c r="Y128" i="7"/>
  <c r="P128" i="7"/>
  <c r="U128" i="7"/>
  <c r="L128" i="7"/>
  <c r="S154" i="7"/>
  <c r="K154" i="7"/>
  <c r="Z154" i="7"/>
  <c r="Q154" i="7"/>
  <c r="H154" i="7"/>
  <c r="U154" i="7"/>
  <c r="L154" i="7"/>
  <c r="X154" i="7"/>
  <c r="M154" i="7"/>
  <c r="V154" i="7"/>
  <c r="I154" i="7"/>
  <c r="O154" i="7"/>
  <c r="N154" i="7"/>
  <c r="J154" i="7"/>
  <c r="T154" i="7"/>
  <c r="P6" i="7"/>
  <c r="J109" i="7"/>
  <c r="U109" i="7"/>
  <c r="V128" i="7"/>
  <c r="W17" i="7"/>
  <c r="O17" i="7"/>
  <c r="Z17" i="7"/>
  <c r="Q17" i="7"/>
  <c r="H17" i="7"/>
  <c r="U17" i="7"/>
  <c r="L17" i="7"/>
  <c r="R17" i="7"/>
  <c r="Z198" i="7"/>
  <c r="W105" i="7"/>
  <c r="O105" i="7"/>
  <c r="S105" i="7"/>
  <c r="J105" i="7"/>
  <c r="X105" i="7"/>
  <c r="M105" i="7"/>
  <c r="U105" i="7"/>
  <c r="I105" i="7"/>
  <c r="T105" i="7"/>
  <c r="H105" i="7"/>
  <c r="R105" i="7"/>
  <c r="Z105" i="7"/>
  <c r="N105" i="7"/>
  <c r="S108" i="7"/>
  <c r="K108" i="7"/>
  <c r="Y108" i="7"/>
  <c r="P108" i="7"/>
  <c r="V108" i="7"/>
  <c r="L108" i="7"/>
  <c r="Z108" i="7"/>
  <c r="N108" i="7"/>
  <c r="X108" i="7"/>
  <c r="M108" i="7"/>
  <c r="W108" i="7"/>
  <c r="J108" i="7"/>
  <c r="R108" i="7"/>
  <c r="T129" i="7"/>
  <c r="S4" i="7"/>
  <c r="K4" i="7"/>
  <c r="Y4" i="7"/>
  <c r="P4" i="7"/>
  <c r="U4" i="7"/>
  <c r="L4" i="7"/>
  <c r="W54" i="7"/>
  <c r="O54" i="7"/>
  <c r="U54" i="7"/>
  <c r="L54" i="7"/>
  <c r="Z54" i="7"/>
  <c r="Q54" i="7"/>
  <c r="H54" i="7"/>
  <c r="R54" i="7"/>
  <c r="Y12" i="7"/>
  <c r="Q12" i="7"/>
  <c r="I12" i="7"/>
  <c r="T12" i="7"/>
  <c r="K12" i="7"/>
  <c r="X12" i="7"/>
  <c r="O12" i="7"/>
  <c r="R12" i="7"/>
  <c r="S6" i="7"/>
  <c r="J9" i="7"/>
  <c r="J128" i="7"/>
  <c r="W128" i="7"/>
  <c r="K26" i="7"/>
  <c r="X26" i="7"/>
  <c r="M198" i="7"/>
  <c r="S47" i="7"/>
  <c r="K47" i="7"/>
  <c r="Y47" i="7"/>
  <c r="P47" i="7"/>
  <c r="X47" i="7"/>
  <c r="O47" i="7"/>
  <c r="U47" i="7"/>
  <c r="L47" i="7"/>
  <c r="T47" i="7"/>
  <c r="Y67" i="7"/>
  <c r="Q67" i="7"/>
  <c r="I67" i="7"/>
  <c r="T67" i="7"/>
  <c r="K67" i="7"/>
  <c r="R67" i="7"/>
  <c r="P67" i="7"/>
  <c r="W67" i="7"/>
  <c r="M67" i="7"/>
  <c r="V67" i="7"/>
  <c r="P68" i="7"/>
  <c r="Y129" i="7"/>
  <c r="P3" i="7"/>
  <c r="U44" i="7"/>
  <c r="W8" i="7"/>
  <c r="S54" i="7"/>
  <c r="S12" i="7"/>
  <c r="W16" i="7"/>
  <c r="O16" i="7"/>
  <c r="Z16" i="7"/>
  <c r="Q16" i="7"/>
  <c r="H16" i="7"/>
  <c r="U16" i="7"/>
  <c r="L16" i="7"/>
  <c r="R16" i="7"/>
  <c r="T6" i="7"/>
  <c r="L9" i="7"/>
  <c r="W9" i="7"/>
  <c r="L109" i="7"/>
  <c r="X109" i="7"/>
  <c r="M128" i="7"/>
  <c r="X128" i="7"/>
  <c r="I17" i="7"/>
  <c r="T17" i="7"/>
  <c r="K27" i="7"/>
  <c r="W27" i="7"/>
  <c r="W15" i="7"/>
  <c r="O15" i="7"/>
  <c r="U15" i="7"/>
  <c r="L15" i="7"/>
  <c r="T15" i="7"/>
  <c r="K15" i="7"/>
  <c r="Z15" i="7"/>
  <c r="Q15" i="7"/>
  <c r="H15" i="7"/>
  <c r="S15" i="7"/>
  <c r="L26" i="7"/>
  <c r="N198" i="7"/>
  <c r="H47" i="7"/>
  <c r="V47" i="7"/>
  <c r="I43" i="7"/>
  <c r="V43" i="7"/>
  <c r="O64" i="7"/>
  <c r="I204" i="7"/>
  <c r="Z204" i="7"/>
  <c r="H67" i="7"/>
  <c r="X67" i="7"/>
  <c r="Y60" i="7"/>
  <c r="Q60" i="7"/>
  <c r="T60" i="7"/>
  <c r="K60" i="7"/>
  <c r="S60" i="7"/>
  <c r="I60" i="7"/>
  <c r="Z60" i="7"/>
  <c r="N60" i="7"/>
  <c r="X60" i="7"/>
  <c r="M60" i="7"/>
  <c r="W60" i="7"/>
  <c r="L60" i="7"/>
  <c r="R60" i="7"/>
  <c r="S56" i="7"/>
  <c r="K56" i="7"/>
  <c r="Y56" i="7"/>
  <c r="P56" i="7"/>
  <c r="R56" i="7"/>
  <c r="H56" i="7"/>
  <c r="O56" i="7"/>
  <c r="Z56" i="7"/>
  <c r="N56" i="7"/>
  <c r="X56" i="7"/>
  <c r="M56" i="7"/>
  <c r="U56" i="7"/>
  <c r="I56" i="7"/>
  <c r="R96" i="7"/>
  <c r="S68" i="7"/>
  <c r="L105" i="7"/>
  <c r="P210" i="7"/>
  <c r="I108" i="7"/>
  <c r="X79" i="7"/>
  <c r="W133" i="7"/>
  <c r="O133" i="7"/>
  <c r="R133" i="7"/>
  <c r="I133" i="7"/>
  <c r="U133" i="7"/>
  <c r="L133" i="7"/>
  <c r="P133" i="7"/>
  <c r="Y133" i="7"/>
  <c r="M133" i="7"/>
  <c r="S133" i="7"/>
  <c r="T133" i="7"/>
  <c r="Q133" i="7"/>
  <c r="N133" i="7"/>
  <c r="Z133" i="7"/>
  <c r="H133" i="7"/>
  <c r="Y212" i="7"/>
  <c r="Q212" i="7"/>
  <c r="I212" i="7"/>
  <c r="S212" i="7"/>
  <c r="J212" i="7"/>
  <c r="V212" i="7"/>
  <c r="M212" i="7"/>
  <c r="U212" i="7"/>
  <c r="H212" i="7"/>
  <c r="R212" i="7"/>
  <c r="X212" i="7"/>
  <c r="L212" i="7"/>
  <c r="N212" i="7"/>
  <c r="K212" i="7"/>
  <c r="T212" i="7"/>
  <c r="H122" i="7"/>
  <c r="Y154" i="7"/>
  <c r="Q4" i="7"/>
  <c r="V9" i="7"/>
  <c r="S17" i="7"/>
  <c r="J27" i="7"/>
  <c r="U27" i="7"/>
  <c r="S13" i="7"/>
  <c r="K13" i="7"/>
  <c r="U13" i="7"/>
  <c r="L13" i="7"/>
  <c r="T13" i="7"/>
  <c r="J13" i="7"/>
  <c r="Y13" i="7"/>
  <c r="P13" i="7"/>
  <c r="R13" i="7"/>
  <c r="L64" i="7"/>
  <c r="X204" i="7"/>
  <c r="S51" i="7"/>
  <c r="K51" i="7"/>
  <c r="R51" i="7"/>
  <c r="I51" i="7"/>
  <c r="U51" i="7"/>
  <c r="J51" i="7"/>
  <c r="T51" i="7"/>
  <c r="H51" i="7"/>
  <c r="Q51" i="7"/>
  <c r="X51" i="7"/>
  <c r="N51" i="7"/>
  <c r="Y51" i="7"/>
  <c r="K105" i="7"/>
  <c r="H108" i="7"/>
  <c r="R4" i="7"/>
  <c r="H44" i="7"/>
  <c r="J8" i="7"/>
  <c r="H4" i="7"/>
  <c r="T4" i="7"/>
  <c r="J44" i="7"/>
  <c r="M8" i="7"/>
  <c r="X8" i="7"/>
  <c r="I54" i="7"/>
  <c r="T54" i="7"/>
  <c r="H12" i="7"/>
  <c r="U12" i="7"/>
  <c r="S16" i="7"/>
  <c r="J6" i="7"/>
  <c r="M9" i="7"/>
  <c r="Z9" i="7"/>
  <c r="N109" i="7"/>
  <c r="Z109" i="7"/>
  <c r="N128" i="7"/>
  <c r="Z128" i="7"/>
  <c r="J17" i="7"/>
  <c r="V17" i="7"/>
  <c r="L27" i="7"/>
  <c r="X27" i="7"/>
  <c r="H13" i="7"/>
  <c r="W13" i="7"/>
  <c r="V15" i="7"/>
  <c r="N26" i="7"/>
  <c r="P198" i="7"/>
  <c r="I47" i="7"/>
  <c r="W47" i="7"/>
  <c r="J43" i="7"/>
  <c r="P64" i="7"/>
  <c r="J67" i="7"/>
  <c r="Z67" i="7"/>
  <c r="L51" i="7"/>
  <c r="W81" i="7"/>
  <c r="O81" i="7"/>
  <c r="U81" i="7"/>
  <c r="L81" i="7"/>
  <c r="Y81" i="7"/>
  <c r="N81" i="7"/>
  <c r="X81" i="7"/>
  <c r="M81" i="7"/>
  <c r="V81" i="7"/>
  <c r="K81" i="7"/>
  <c r="R81" i="7"/>
  <c r="H81" i="7"/>
  <c r="Z81" i="7"/>
  <c r="S96" i="7"/>
  <c r="P105" i="7"/>
  <c r="R210" i="7"/>
  <c r="O108" i="7"/>
  <c r="W77" i="7"/>
  <c r="O77" i="7"/>
  <c r="U77" i="7"/>
  <c r="L77" i="7"/>
  <c r="T77" i="7"/>
  <c r="J77" i="7"/>
  <c r="R77" i="7"/>
  <c r="H77" i="7"/>
  <c r="Q77" i="7"/>
  <c r="P77" i="7"/>
  <c r="N77" i="7"/>
  <c r="X77" i="7"/>
  <c r="I77" i="7"/>
  <c r="Y144" i="7"/>
  <c r="Q144" i="7"/>
  <c r="I144" i="7"/>
  <c r="T144" i="7"/>
  <c r="K144" i="7"/>
  <c r="S144" i="7"/>
  <c r="H144" i="7"/>
  <c r="P144" i="7"/>
  <c r="O144" i="7"/>
  <c r="N144" i="7"/>
  <c r="Z144" i="7"/>
  <c r="M144" i="7"/>
  <c r="V144" i="7"/>
  <c r="J133" i="7"/>
  <c r="O212" i="7"/>
  <c r="U198" i="7"/>
  <c r="Y68" i="7"/>
  <c r="Q68" i="7"/>
  <c r="I68" i="7"/>
  <c r="V68" i="7"/>
  <c r="M68" i="7"/>
  <c r="U68" i="7"/>
  <c r="K68" i="7"/>
  <c r="Z68" i="7"/>
  <c r="N68" i="7"/>
  <c r="X68" i="7"/>
  <c r="L68" i="7"/>
  <c r="W68" i="7"/>
  <c r="J68" i="7"/>
  <c r="R68" i="7"/>
  <c r="W79" i="7"/>
  <c r="O79" i="7"/>
  <c r="Z79" i="7"/>
  <c r="Q79" i="7"/>
  <c r="H79" i="7"/>
  <c r="V79" i="7"/>
  <c r="L79" i="7"/>
  <c r="T79" i="7"/>
  <c r="J79" i="7"/>
  <c r="P79" i="7"/>
  <c r="N79" i="7"/>
  <c r="M79" i="7"/>
  <c r="U79" i="7"/>
  <c r="Y44" i="7"/>
  <c r="Q44" i="7"/>
  <c r="I44" i="7"/>
  <c r="X44" i="7"/>
  <c r="O44" i="7"/>
  <c r="T44" i="7"/>
  <c r="K44" i="7"/>
  <c r="R44" i="7"/>
  <c r="Y6" i="7"/>
  <c r="Q6" i="7"/>
  <c r="I6" i="7"/>
  <c r="V6" i="7"/>
  <c r="M6" i="7"/>
  <c r="R6" i="7"/>
  <c r="H6" i="7"/>
  <c r="I128" i="7"/>
  <c r="L198" i="7"/>
  <c r="J64" i="7"/>
  <c r="S204" i="7"/>
  <c r="K204" i="7"/>
  <c r="Y204" i="7"/>
  <c r="P204" i="7"/>
  <c r="W204" i="7"/>
  <c r="M204" i="7"/>
  <c r="V204" i="7"/>
  <c r="L204" i="7"/>
  <c r="R204" i="7"/>
  <c r="H204" i="7"/>
  <c r="U204" i="7"/>
  <c r="O68" i="7"/>
  <c r="R79" i="7"/>
  <c r="R154" i="7"/>
  <c r="W174" i="7"/>
  <c r="O174" i="7"/>
  <c r="S174" i="7"/>
  <c r="J174" i="7"/>
  <c r="Z174" i="7"/>
  <c r="Q174" i="7"/>
  <c r="H174" i="7"/>
  <c r="P174" i="7"/>
  <c r="N174" i="7"/>
  <c r="X174" i="7"/>
  <c r="L174" i="7"/>
  <c r="T174" i="7"/>
  <c r="K174" i="7"/>
  <c r="I174" i="7"/>
  <c r="Y174" i="7"/>
  <c r="R174" i="7"/>
  <c r="U174" i="7"/>
  <c r="M174" i="7"/>
  <c r="Z266" i="7"/>
  <c r="R266" i="7"/>
  <c r="J266" i="7"/>
  <c r="Q266" i="7"/>
  <c r="H266" i="7"/>
  <c r="X266" i="7"/>
  <c r="N266" i="7"/>
  <c r="W266" i="7"/>
  <c r="M266" i="7"/>
  <c r="U266" i="7"/>
  <c r="K266" i="7"/>
  <c r="Y266" i="7"/>
  <c r="V266" i="7"/>
  <c r="S266" i="7"/>
  <c r="L266" i="7"/>
  <c r="T266" i="7"/>
  <c r="I266" i="7"/>
  <c r="O266" i="7"/>
  <c r="S44" i="7"/>
  <c r="I8" i="7"/>
  <c r="V8" i="7"/>
  <c r="K109" i="7"/>
  <c r="W109" i="7"/>
  <c r="W43" i="7"/>
  <c r="O43" i="7"/>
  <c r="Z43" i="7"/>
  <c r="Q43" i="7"/>
  <c r="H43" i="7"/>
  <c r="Y43" i="7"/>
  <c r="P43" i="7"/>
  <c r="U43" i="7"/>
  <c r="L43" i="7"/>
  <c r="T43" i="7"/>
  <c r="S79" i="7"/>
  <c r="Y122" i="7"/>
  <c r="Q122" i="7"/>
  <c r="I122" i="7"/>
  <c r="U122" i="7"/>
  <c r="L122" i="7"/>
  <c r="X122" i="7"/>
  <c r="O122" i="7"/>
  <c r="V122" i="7"/>
  <c r="J122" i="7"/>
  <c r="S122" i="7"/>
  <c r="Z122" i="7"/>
  <c r="M122" i="7"/>
  <c r="P122" i="7"/>
  <c r="N122" i="7"/>
  <c r="K122" i="7"/>
  <c r="W122" i="7"/>
  <c r="W154" i="7"/>
  <c r="Y3" i="7"/>
  <c r="Q3" i="7"/>
  <c r="I3" i="7"/>
  <c r="V3" i="7"/>
  <c r="M3" i="7"/>
  <c r="R3" i="7"/>
  <c r="H3" i="7"/>
  <c r="I4" i="7"/>
  <c r="V4" i="7"/>
  <c r="W24" i="7"/>
  <c r="O24" i="7"/>
  <c r="Z24" i="7"/>
  <c r="Q24" i="7"/>
  <c r="H24" i="7"/>
  <c r="U24" i="7"/>
  <c r="L24" i="7"/>
  <c r="R24" i="7"/>
  <c r="T3" i="7"/>
  <c r="L44" i="7"/>
  <c r="W44" i="7"/>
  <c r="N8" i="7"/>
  <c r="Z8" i="7"/>
  <c r="J54" i="7"/>
  <c r="V54" i="7"/>
  <c r="J12" i="7"/>
  <c r="V12" i="7"/>
  <c r="I16" i="7"/>
  <c r="T16" i="7"/>
  <c r="K6" i="7"/>
  <c r="W6" i="7"/>
  <c r="N9" i="7"/>
  <c r="S23" i="7"/>
  <c r="K23" i="7"/>
  <c r="U23" i="7"/>
  <c r="L23" i="7"/>
  <c r="Y23" i="7"/>
  <c r="P23" i="7"/>
  <c r="Q23" i="7"/>
  <c r="O109" i="7"/>
  <c r="O128" i="7"/>
  <c r="K17" i="7"/>
  <c r="X17" i="7"/>
  <c r="N27" i="7"/>
  <c r="Z27" i="7"/>
  <c r="Y34" i="7"/>
  <c r="Q34" i="7"/>
  <c r="I34" i="7"/>
  <c r="X34" i="7"/>
  <c r="O34" i="7"/>
  <c r="W34" i="7"/>
  <c r="T34" i="7"/>
  <c r="K34" i="7"/>
  <c r="R34" i="7"/>
  <c r="I13" i="7"/>
  <c r="X13" i="7"/>
  <c r="I15" i="7"/>
  <c r="X15" i="7"/>
  <c r="O26" i="7"/>
  <c r="R198" i="7"/>
  <c r="J47" i="7"/>
  <c r="Z47" i="7"/>
  <c r="K43" i="7"/>
  <c r="Y202" i="7"/>
  <c r="Q202" i="7"/>
  <c r="I202" i="7"/>
  <c r="V202" i="7"/>
  <c r="M202" i="7"/>
  <c r="U202" i="7"/>
  <c r="L202" i="7"/>
  <c r="R202" i="7"/>
  <c r="H202" i="7"/>
  <c r="S202" i="7"/>
  <c r="S31" i="7"/>
  <c r="K31" i="7"/>
  <c r="W31" i="7"/>
  <c r="N31" i="7"/>
  <c r="V31" i="7"/>
  <c r="L31" i="7"/>
  <c r="U31" i="7"/>
  <c r="J31" i="7"/>
  <c r="Q31" i="7"/>
  <c r="T31" i="7"/>
  <c r="R64" i="7"/>
  <c r="N204" i="7"/>
  <c r="W35" i="7"/>
  <c r="O35" i="7"/>
  <c r="U35" i="7"/>
  <c r="L35" i="7"/>
  <c r="S35" i="7"/>
  <c r="I35" i="7"/>
  <c r="R35" i="7"/>
  <c r="H35" i="7"/>
  <c r="Y35" i="7"/>
  <c r="N35" i="7"/>
  <c r="V35" i="7"/>
  <c r="L67" i="7"/>
  <c r="M51" i="7"/>
  <c r="Y209" i="7"/>
  <c r="Q209" i="7"/>
  <c r="I209" i="7"/>
  <c r="R209" i="7"/>
  <c r="H209" i="7"/>
  <c r="W209" i="7"/>
  <c r="M209" i="7"/>
  <c r="V209" i="7"/>
  <c r="L209" i="7"/>
  <c r="U209" i="7"/>
  <c r="K209" i="7"/>
  <c r="P209" i="7"/>
  <c r="Z209" i="7"/>
  <c r="Y88" i="7"/>
  <c r="Q88" i="7"/>
  <c r="I88" i="7"/>
  <c r="T88" i="7"/>
  <c r="K88" i="7"/>
  <c r="W88" i="7"/>
  <c r="M88" i="7"/>
  <c r="V88" i="7"/>
  <c r="L88" i="7"/>
  <c r="U88" i="7"/>
  <c r="J88" i="7"/>
  <c r="P88" i="7"/>
  <c r="Z88" i="7"/>
  <c r="H60" i="7"/>
  <c r="J56" i="7"/>
  <c r="Y96" i="7"/>
  <c r="S103" i="7"/>
  <c r="K103" i="7"/>
  <c r="R103" i="7"/>
  <c r="I103" i="7"/>
  <c r="U103" i="7"/>
  <c r="J103" i="7"/>
  <c r="Z103" i="7"/>
  <c r="O103" i="7"/>
  <c r="Y103" i="7"/>
  <c r="N103" i="7"/>
  <c r="X103" i="7"/>
  <c r="M103" i="7"/>
  <c r="T103" i="7"/>
  <c r="Q105" i="7"/>
  <c r="T210" i="7"/>
  <c r="Y74" i="7"/>
  <c r="Q74" i="7"/>
  <c r="I74" i="7"/>
  <c r="R74" i="7"/>
  <c r="H74" i="7"/>
  <c r="W74" i="7"/>
  <c r="M74" i="7"/>
  <c r="U74" i="7"/>
  <c r="J74" i="7"/>
  <c r="T74" i="7"/>
  <c r="S74" i="7"/>
  <c r="Z74" i="7"/>
  <c r="N74" i="7"/>
  <c r="Q108" i="7"/>
  <c r="J144" i="7"/>
  <c r="K133" i="7"/>
  <c r="P212" i="7"/>
  <c r="T122" i="7"/>
  <c r="Y183" i="7"/>
  <c r="Q183" i="7"/>
  <c r="I183" i="7"/>
  <c r="S183" i="7"/>
  <c r="J183" i="7"/>
  <c r="Z183" i="7"/>
  <c r="P183" i="7"/>
  <c r="V183" i="7"/>
  <c r="M183" i="7"/>
  <c r="L183" i="7"/>
  <c r="X183" i="7"/>
  <c r="K183" i="7"/>
  <c r="W183" i="7"/>
  <c r="H183" i="7"/>
  <c r="O183" i="7"/>
  <c r="U183" i="7"/>
  <c r="T183" i="7"/>
  <c r="Y219" i="7"/>
  <c r="Q219" i="7"/>
  <c r="I219" i="7"/>
  <c r="V219" i="7"/>
  <c r="M219" i="7"/>
  <c r="U219" i="7"/>
  <c r="L219" i="7"/>
  <c r="S219" i="7"/>
  <c r="J219" i="7"/>
  <c r="X219" i="7"/>
  <c r="O219" i="7"/>
  <c r="T219" i="7"/>
  <c r="R219" i="7"/>
  <c r="P219" i="7"/>
  <c r="Z219" i="7"/>
  <c r="S29" i="7"/>
  <c r="K29" i="7"/>
  <c r="N29" i="7"/>
  <c r="W29" i="7"/>
  <c r="W5" i="7"/>
  <c r="O5" i="7"/>
  <c r="N5" i="7"/>
  <c r="X5" i="7"/>
  <c r="I57" i="7"/>
  <c r="J72" i="7"/>
  <c r="S19" i="7"/>
  <c r="K19" i="7"/>
  <c r="N19" i="7"/>
  <c r="W19" i="7"/>
  <c r="W87" i="7"/>
  <c r="O87" i="7"/>
  <c r="N87" i="7"/>
  <c r="X87" i="7"/>
  <c r="I118" i="7"/>
  <c r="J30" i="7"/>
  <c r="S40" i="7"/>
  <c r="K40" i="7"/>
  <c r="N40" i="7"/>
  <c r="W40" i="7"/>
  <c r="W28" i="7"/>
  <c r="O28" i="7"/>
  <c r="N28" i="7"/>
  <c r="X28" i="7"/>
  <c r="I176" i="7"/>
  <c r="J50" i="7"/>
  <c r="S42" i="7"/>
  <c r="K42" i="7"/>
  <c r="N42" i="7"/>
  <c r="W42" i="7"/>
  <c r="W203" i="7"/>
  <c r="O203" i="7"/>
  <c r="N203" i="7"/>
  <c r="X203" i="7"/>
  <c r="K18" i="7"/>
  <c r="L48" i="7"/>
  <c r="K59" i="7"/>
  <c r="J37" i="7"/>
  <c r="L21" i="7"/>
  <c r="J41" i="7"/>
  <c r="L70" i="7"/>
  <c r="W52" i="7"/>
  <c r="O52" i="7"/>
  <c r="Z52" i="7"/>
  <c r="Q52" i="7"/>
  <c r="H52" i="7"/>
  <c r="P52" i="7"/>
  <c r="Y71" i="7"/>
  <c r="Q71" i="7"/>
  <c r="I71" i="7"/>
  <c r="V71" i="7"/>
  <c r="M71" i="7"/>
  <c r="O71" i="7"/>
  <c r="Z71" i="7"/>
  <c r="Y61" i="7"/>
  <c r="Q61" i="7"/>
  <c r="I61" i="7"/>
  <c r="X61" i="7"/>
  <c r="O61" i="7"/>
  <c r="P61" i="7"/>
  <c r="S66" i="7"/>
  <c r="K66" i="7"/>
  <c r="U66" i="7"/>
  <c r="L66" i="7"/>
  <c r="O66" i="7"/>
  <c r="Y66" i="7"/>
  <c r="S99" i="7"/>
  <c r="K99" i="7"/>
  <c r="Y99" i="7"/>
  <c r="P99" i="7"/>
  <c r="O99" i="7"/>
  <c r="Z99" i="7"/>
  <c r="J90" i="7"/>
  <c r="T90" i="7"/>
  <c r="H86" i="7"/>
  <c r="S86" i="7"/>
  <c r="K92" i="7"/>
  <c r="Y107" i="7"/>
  <c r="Q107" i="7"/>
  <c r="I107" i="7"/>
  <c r="T107" i="7"/>
  <c r="K107" i="7"/>
  <c r="W107" i="7"/>
  <c r="M107" i="7"/>
  <c r="P107" i="7"/>
  <c r="S121" i="7"/>
  <c r="K121" i="7"/>
  <c r="R121" i="7"/>
  <c r="I121" i="7"/>
  <c r="X121" i="7"/>
  <c r="N121" i="7"/>
  <c r="P121" i="7"/>
  <c r="L139" i="7"/>
  <c r="S130" i="7"/>
  <c r="K130" i="7"/>
  <c r="R130" i="7"/>
  <c r="I130" i="7"/>
  <c r="U130" i="7"/>
  <c r="J130" i="7"/>
  <c r="Q130" i="7"/>
  <c r="T130" i="7"/>
  <c r="K91" i="7"/>
  <c r="W213" i="7"/>
  <c r="O213" i="7"/>
  <c r="Y213" i="7"/>
  <c r="P213" i="7"/>
  <c r="S213" i="7"/>
  <c r="J213" i="7"/>
  <c r="T213" i="7"/>
  <c r="H213" i="7"/>
  <c r="Q213" i="7"/>
  <c r="V213" i="7"/>
  <c r="K213" i="7"/>
  <c r="Z213" i="7"/>
  <c r="S102" i="7"/>
  <c r="K102" i="7"/>
  <c r="Z102" i="7"/>
  <c r="Q102" i="7"/>
  <c r="H102" i="7"/>
  <c r="X102" i="7"/>
  <c r="O102" i="7"/>
  <c r="U102" i="7"/>
  <c r="L102" i="7"/>
  <c r="R102" i="7"/>
  <c r="P102" i="7"/>
  <c r="N102" i="7"/>
  <c r="V102" i="7"/>
  <c r="H219" i="7"/>
  <c r="S152" i="7"/>
  <c r="K152" i="7"/>
  <c r="R152" i="7"/>
  <c r="I152" i="7"/>
  <c r="Z152" i="7"/>
  <c r="Q152" i="7"/>
  <c r="H152" i="7"/>
  <c r="X152" i="7"/>
  <c r="O152" i="7"/>
  <c r="U152" i="7"/>
  <c r="L152" i="7"/>
  <c r="V152" i="7"/>
  <c r="T152" i="7"/>
  <c r="P152" i="7"/>
  <c r="Y152" i="7"/>
  <c r="Y236" i="7"/>
  <c r="Q236" i="7"/>
  <c r="I236" i="7"/>
  <c r="U236" i="7"/>
  <c r="L236" i="7"/>
  <c r="X236" i="7"/>
  <c r="N236" i="7"/>
  <c r="S236" i="7"/>
  <c r="R236" i="7"/>
  <c r="O236" i="7"/>
  <c r="V236" i="7"/>
  <c r="J236" i="7"/>
  <c r="T236" i="7"/>
  <c r="P236" i="7"/>
  <c r="M236" i="7"/>
  <c r="Z236" i="7"/>
  <c r="X269" i="7"/>
  <c r="P269" i="7"/>
  <c r="H269" i="7"/>
  <c r="V269" i="7"/>
  <c r="M269" i="7"/>
  <c r="Y269" i="7"/>
  <c r="O269" i="7"/>
  <c r="N269" i="7"/>
  <c r="Z269" i="7"/>
  <c r="L269" i="7"/>
  <c r="U269" i="7"/>
  <c r="J269" i="7"/>
  <c r="R269" i="7"/>
  <c r="Q269" i="7"/>
  <c r="I269" i="7"/>
  <c r="T269" i="7"/>
  <c r="W269" i="7"/>
  <c r="S269" i="7"/>
  <c r="K269" i="7"/>
  <c r="Y18" i="7"/>
  <c r="Q18" i="7"/>
  <c r="I18" i="7"/>
  <c r="N18" i="7"/>
  <c r="W18" i="7"/>
  <c r="W48" i="7"/>
  <c r="O48" i="7"/>
  <c r="Z48" i="7"/>
  <c r="Q48" i="7"/>
  <c r="H48" i="7"/>
  <c r="P48" i="7"/>
  <c r="Y59" i="7"/>
  <c r="Q59" i="7"/>
  <c r="I59" i="7"/>
  <c r="V59" i="7"/>
  <c r="M59" i="7"/>
  <c r="O59" i="7"/>
  <c r="Z59" i="7"/>
  <c r="Y21" i="7"/>
  <c r="Q21" i="7"/>
  <c r="I21" i="7"/>
  <c r="X21" i="7"/>
  <c r="O21" i="7"/>
  <c r="P21" i="7"/>
  <c r="S41" i="7"/>
  <c r="K41" i="7"/>
  <c r="U41" i="7"/>
  <c r="L41" i="7"/>
  <c r="O41" i="7"/>
  <c r="Y41" i="7"/>
  <c r="S70" i="7"/>
  <c r="K70" i="7"/>
  <c r="Y70" i="7"/>
  <c r="P70" i="7"/>
  <c r="O70" i="7"/>
  <c r="Z70" i="7"/>
  <c r="M90" i="7"/>
  <c r="X90" i="7"/>
  <c r="L86" i="7"/>
  <c r="W86" i="7"/>
  <c r="W92" i="7"/>
  <c r="O92" i="7"/>
  <c r="U92" i="7"/>
  <c r="L92" i="7"/>
  <c r="Y92" i="7"/>
  <c r="N92" i="7"/>
  <c r="Q92" i="7"/>
  <c r="Y119" i="7"/>
  <c r="Q119" i="7"/>
  <c r="I119" i="7"/>
  <c r="R119" i="7"/>
  <c r="H119" i="7"/>
  <c r="T119" i="7"/>
  <c r="J119" i="7"/>
  <c r="P119" i="7"/>
  <c r="U119" i="7"/>
  <c r="Y127" i="7"/>
  <c r="Q127" i="7"/>
  <c r="I127" i="7"/>
  <c r="V127" i="7"/>
  <c r="M127" i="7"/>
  <c r="U127" i="7"/>
  <c r="K127" i="7"/>
  <c r="S127" i="7"/>
  <c r="H127" i="7"/>
  <c r="R127" i="7"/>
  <c r="R91" i="7"/>
  <c r="S114" i="7"/>
  <c r="K114" i="7"/>
  <c r="X114" i="7"/>
  <c r="O114" i="7"/>
  <c r="R114" i="7"/>
  <c r="I114" i="7"/>
  <c r="W114" i="7"/>
  <c r="L114" i="7"/>
  <c r="U114" i="7"/>
  <c r="H114" i="7"/>
  <c r="Z114" i="7"/>
  <c r="N114" i="7"/>
  <c r="Y114" i="7"/>
  <c r="Y94" i="7"/>
  <c r="Q94" i="7"/>
  <c r="I94" i="7"/>
  <c r="Z94" i="7"/>
  <c r="P94" i="7"/>
  <c r="W94" i="7"/>
  <c r="N94" i="7"/>
  <c r="T94" i="7"/>
  <c r="K94" i="7"/>
  <c r="M94" i="7"/>
  <c r="L94" i="7"/>
  <c r="X94" i="7"/>
  <c r="J94" i="7"/>
  <c r="R94" i="7"/>
  <c r="Y172" i="7"/>
  <c r="Q172" i="7"/>
  <c r="I172" i="7"/>
  <c r="U172" i="7"/>
  <c r="L172" i="7"/>
  <c r="S172" i="7"/>
  <c r="J172" i="7"/>
  <c r="X172" i="7"/>
  <c r="O172" i="7"/>
  <c r="Z172" i="7"/>
  <c r="K172" i="7"/>
  <c r="W172" i="7"/>
  <c r="H172" i="7"/>
  <c r="V172" i="7"/>
  <c r="N172" i="7"/>
  <c r="W215" i="7"/>
  <c r="O215" i="7"/>
  <c r="R215" i="7"/>
  <c r="I215" i="7"/>
  <c r="Y215" i="7"/>
  <c r="P215" i="7"/>
  <c r="U215" i="7"/>
  <c r="L215" i="7"/>
  <c r="S215" i="7"/>
  <c r="Q215" i="7"/>
  <c r="N215" i="7"/>
  <c r="V215" i="7"/>
  <c r="H215" i="7"/>
  <c r="W219" i="7"/>
  <c r="S57" i="7"/>
  <c r="K57" i="7"/>
  <c r="N57" i="7"/>
  <c r="W57" i="7"/>
  <c r="W72" i="7"/>
  <c r="O72" i="7"/>
  <c r="N72" i="7"/>
  <c r="X72" i="7"/>
  <c r="S118" i="7"/>
  <c r="K118" i="7"/>
  <c r="N118" i="7"/>
  <c r="W118" i="7"/>
  <c r="W30" i="7"/>
  <c r="O30" i="7"/>
  <c r="N30" i="7"/>
  <c r="X30" i="7"/>
  <c r="S176" i="7"/>
  <c r="K176" i="7"/>
  <c r="N176" i="7"/>
  <c r="W176" i="7"/>
  <c r="W50" i="7"/>
  <c r="O50" i="7"/>
  <c r="N50" i="7"/>
  <c r="X50" i="7"/>
  <c r="O18" i="7"/>
  <c r="X18" i="7"/>
  <c r="R48" i="7"/>
  <c r="P59" i="7"/>
  <c r="S37" i="7"/>
  <c r="K37" i="7"/>
  <c r="R37" i="7"/>
  <c r="I37" i="7"/>
  <c r="O37" i="7"/>
  <c r="Y37" i="7"/>
  <c r="R21" i="7"/>
  <c r="P41" i="7"/>
  <c r="Z41" i="7"/>
  <c r="Q70" i="7"/>
  <c r="N90" i="7"/>
  <c r="N86" i="7"/>
  <c r="R92" i="7"/>
  <c r="W139" i="7"/>
  <c r="O139" i="7"/>
  <c r="S139" i="7"/>
  <c r="J139" i="7"/>
  <c r="Q139" i="7"/>
  <c r="R139" i="7"/>
  <c r="V119" i="7"/>
  <c r="T127" i="7"/>
  <c r="S145" i="7"/>
  <c r="K145" i="7"/>
  <c r="V145" i="7"/>
  <c r="M145" i="7"/>
  <c r="Y145" i="7"/>
  <c r="P145" i="7"/>
  <c r="W145" i="7"/>
  <c r="J145" i="7"/>
  <c r="T145" i="7"/>
  <c r="H145" i="7"/>
  <c r="Z145" i="7"/>
  <c r="N145" i="7"/>
  <c r="X145" i="7"/>
  <c r="W214" i="7"/>
  <c r="O214" i="7"/>
  <c r="Y214" i="7"/>
  <c r="P214" i="7"/>
  <c r="V214" i="7"/>
  <c r="M214" i="7"/>
  <c r="S214" i="7"/>
  <c r="J214" i="7"/>
  <c r="R214" i="7"/>
  <c r="Q214" i="7"/>
  <c r="N214" i="7"/>
  <c r="U214" i="7"/>
  <c r="H214" i="7"/>
  <c r="M172" i="7"/>
  <c r="T102" i="7"/>
  <c r="J215" i="7"/>
  <c r="S182" i="7"/>
  <c r="K182" i="7"/>
  <c r="R182" i="7"/>
  <c r="I182" i="7"/>
  <c r="Z182" i="7"/>
  <c r="Q182" i="7"/>
  <c r="H182" i="7"/>
  <c r="X182" i="7"/>
  <c r="O182" i="7"/>
  <c r="U182" i="7"/>
  <c r="L182" i="7"/>
  <c r="P182" i="7"/>
  <c r="N182" i="7"/>
  <c r="M182" i="7"/>
  <c r="V182" i="7"/>
  <c r="W90" i="7"/>
  <c r="O90" i="7"/>
  <c r="Z90" i="7"/>
  <c r="Q90" i="7"/>
  <c r="H90" i="7"/>
  <c r="P90" i="7"/>
  <c r="Y86" i="7"/>
  <c r="Q86" i="7"/>
  <c r="I86" i="7"/>
  <c r="V86" i="7"/>
  <c r="M86" i="7"/>
  <c r="O86" i="7"/>
  <c r="Z86" i="7"/>
  <c r="Y91" i="7"/>
  <c r="Q91" i="7"/>
  <c r="I91" i="7"/>
  <c r="X91" i="7"/>
  <c r="O91" i="7"/>
  <c r="V91" i="7"/>
  <c r="L91" i="7"/>
  <c r="T91" i="7"/>
  <c r="J91" i="7"/>
  <c r="Z91" i="7"/>
  <c r="N91" i="7"/>
  <c r="U91" i="7"/>
  <c r="H94" i="7"/>
  <c r="P172" i="7"/>
  <c r="K215" i="7"/>
  <c r="W132" i="7"/>
  <c r="O132" i="7"/>
  <c r="S132" i="7"/>
  <c r="J132" i="7"/>
  <c r="P132" i="7"/>
  <c r="Z132" i="7"/>
  <c r="I142" i="7"/>
  <c r="X142" i="7"/>
  <c r="S218" i="7"/>
  <c r="K218" i="7"/>
  <c r="Y218" i="7"/>
  <c r="P218" i="7"/>
  <c r="X218" i="7"/>
  <c r="O218" i="7"/>
  <c r="V218" i="7"/>
  <c r="M218" i="7"/>
  <c r="R218" i="7"/>
  <c r="I218" i="7"/>
  <c r="W218" i="7"/>
  <c r="K230" i="7"/>
  <c r="M147" i="7"/>
  <c r="W166" i="7"/>
  <c r="O166" i="7"/>
  <c r="V166" i="7"/>
  <c r="M166" i="7"/>
  <c r="U166" i="7"/>
  <c r="K166" i="7"/>
  <c r="R166" i="7"/>
  <c r="H166" i="7"/>
  <c r="X166" i="7"/>
  <c r="I166" i="7"/>
  <c r="T166" i="7"/>
  <c r="Q166" i="7"/>
  <c r="Z166" i="7"/>
  <c r="L166" i="7"/>
  <c r="W33" i="7"/>
  <c r="O33" i="7"/>
  <c r="N33" i="7"/>
  <c r="X33" i="7"/>
  <c r="S207" i="7"/>
  <c r="K207" i="7"/>
  <c r="N207" i="7"/>
  <c r="W207" i="7"/>
  <c r="W69" i="7"/>
  <c r="O69" i="7"/>
  <c r="N69" i="7"/>
  <c r="X69" i="7"/>
  <c r="S73" i="7"/>
  <c r="K73" i="7"/>
  <c r="N73" i="7"/>
  <c r="W73" i="7"/>
  <c r="W82" i="7"/>
  <c r="O82" i="7"/>
  <c r="N82" i="7"/>
  <c r="X82" i="7"/>
  <c r="W84" i="7"/>
  <c r="O84" i="7"/>
  <c r="Z84" i="7"/>
  <c r="Q84" i="7"/>
  <c r="H84" i="7"/>
  <c r="P84" i="7"/>
  <c r="Y141" i="7"/>
  <c r="Q141" i="7"/>
  <c r="I141" i="7"/>
  <c r="V141" i="7"/>
  <c r="M141" i="7"/>
  <c r="O141" i="7"/>
  <c r="Z141" i="7"/>
  <c r="Y120" i="7"/>
  <c r="Q120" i="7"/>
  <c r="I120" i="7"/>
  <c r="X120" i="7"/>
  <c r="O120" i="7"/>
  <c r="P120" i="7"/>
  <c r="S113" i="7"/>
  <c r="K113" i="7"/>
  <c r="U113" i="7"/>
  <c r="L113" i="7"/>
  <c r="O113" i="7"/>
  <c r="Y113" i="7"/>
  <c r="S116" i="7"/>
  <c r="K116" i="7"/>
  <c r="Y116" i="7"/>
  <c r="P116" i="7"/>
  <c r="O116" i="7"/>
  <c r="Z116" i="7"/>
  <c r="K132" i="7"/>
  <c r="U132" i="7"/>
  <c r="Y136" i="7"/>
  <c r="Q136" i="7"/>
  <c r="I136" i="7"/>
  <c r="Z136" i="7"/>
  <c r="P136" i="7"/>
  <c r="T136" i="7"/>
  <c r="K136" i="7"/>
  <c r="R136" i="7"/>
  <c r="W138" i="7"/>
  <c r="O138" i="7"/>
  <c r="R138" i="7"/>
  <c r="I138" i="7"/>
  <c r="U138" i="7"/>
  <c r="L138" i="7"/>
  <c r="Q138" i="7"/>
  <c r="N218" i="7"/>
  <c r="Y227" i="7"/>
  <c r="Q227" i="7"/>
  <c r="I227" i="7"/>
  <c r="T227" i="7"/>
  <c r="K227" i="7"/>
  <c r="S227" i="7"/>
  <c r="J227" i="7"/>
  <c r="Z227" i="7"/>
  <c r="P227" i="7"/>
  <c r="V227" i="7"/>
  <c r="M227" i="7"/>
  <c r="W227" i="7"/>
  <c r="W229" i="7"/>
  <c r="O229" i="7"/>
  <c r="Z229" i="7"/>
  <c r="Q229" i="7"/>
  <c r="H229" i="7"/>
  <c r="Y229" i="7"/>
  <c r="P229" i="7"/>
  <c r="V229" i="7"/>
  <c r="M229" i="7"/>
  <c r="S229" i="7"/>
  <c r="J229" i="7"/>
  <c r="X229" i="7"/>
  <c r="S166" i="7"/>
  <c r="S142" i="7"/>
  <c r="K142" i="7"/>
  <c r="V142" i="7"/>
  <c r="M142" i="7"/>
  <c r="T142" i="7"/>
  <c r="J142" i="7"/>
  <c r="Y142" i="7"/>
  <c r="P142" i="7"/>
  <c r="R142" i="7"/>
  <c r="Y230" i="7"/>
  <c r="Q230" i="7"/>
  <c r="I230" i="7"/>
  <c r="V230" i="7"/>
  <c r="M230" i="7"/>
  <c r="U230" i="7"/>
  <c r="L230" i="7"/>
  <c r="S230" i="7"/>
  <c r="J230" i="7"/>
  <c r="X230" i="7"/>
  <c r="O230" i="7"/>
  <c r="W230" i="7"/>
  <c r="W147" i="7"/>
  <c r="O147" i="7"/>
  <c r="S147" i="7"/>
  <c r="J147" i="7"/>
  <c r="R147" i="7"/>
  <c r="I147" i="7"/>
  <c r="Y147" i="7"/>
  <c r="P147" i="7"/>
  <c r="U147" i="7"/>
  <c r="L147" i="7"/>
  <c r="X147" i="7"/>
  <c r="Y252" i="7"/>
  <c r="Q252" i="7"/>
  <c r="I252" i="7"/>
  <c r="R252" i="7"/>
  <c r="H252" i="7"/>
  <c r="U252" i="7"/>
  <c r="K252" i="7"/>
  <c r="W252" i="7"/>
  <c r="M252" i="7"/>
  <c r="Z252" i="7"/>
  <c r="L252" i="7"/>
  <c r="X252" i="7"/>
  <c r="J252" i="7"/>
  <c r="T252" i="7"/>
  <c r="O252" i="7"/>
  <c r="N252" i="7"/>
  <c r="S252" i="7"/>
  <c r="M132" i="7"/>
  <c r="X132" i="7"/>
  <c r="U142" i="7"/>
  <c r="W170" i="7"/>
  <c r="O170" i="7"/>
  <c r="V170" i="7"/>
  <c r="M170" i="7"/>
  <c r="T170" i="7"/>
  <c r="K170" i="7"/>
  <c r="Z170" i="7"/>
  <c r="Q170" i="7"/>
  <c r="H170" i="7"/>
  <c r="S170" i="7"/>
  <c r="S196" i="7"/>
  <c r="K196" i="7"/>
  <c r="X196" i="7"/>
  <c r="O196" i="7"/>
  <c r="V196" i="7"/>
  <c r="M196" i="7"/>
  <c r="R196" i="7"/>
  <c r="I196" i="7"/>
  <c r="T196" i="7"/>
  <c r="Y177" i="7"/>
  <c r="Q177" i="7"/>
  <c r="I177" i="7"/>
  <c r="T177" i="7"/>
  <c r="K177" i="7"/>
  <c r="S177" i="7"/>
  <c r="J177" i="7"/>
  <c r="Z177" i="7"/>
  <c r="P177" i="7"/>
  <c r="V177" i="7"/>
  <c r="M177" i="7"/>
  <c r="W177" i="7"/>
  <c r="T218" i="7"/>
  <c r="W150" i="7"/>
  <c r="O150" i="7"/>
  <c r="Z150" i="7"/>
  <c r="Q150" i="7"/>
  <c r="H150" i="7"/>
  <c r="Y150" i="7"/>
  <c r="P150" i="7"/>
  <c r="V150" i="7"/>
  <c r="M150" i="7"/>
  <c r="S150" i="7"/>
  <c r="J150" i="7"/>
  <c r="X150" i="7"/>
  <c r="S167" i="7"/>
  <c r="K167" i="7"/>
  <c r="Y167" i="7"/>
  <c r="P167" i="7"/>
  <c r="X167" i="7"/>
  <c r="O167" i="7"/>
  <c r="V167" i="7"/>
  <c r="M167" i="7"/>
  <c r="R167" i="7"/>
  <c r="I167" i="7"/>
  <c r="W167" i="7"/>
  <c r="Z230" i="7"/>
  <c r="H147" i="7"/>
  <c r="Z147" i="7"/>
  <c r="W169" i="7"/>
  <c r="O169" i="7"/>
  <c r="T169" i="7"/>
  <c r="K169" i="7"/>
  <c r="Q169" i="7"/>
  <c r="X169" i="7"/>
  <c r="L169" i="7"/>
  <c r="V169" i="7"/>
  <c r="J169" i="7"/>
  <c r="S169" i="7"/>
  <c r="H169" i="7"/>
  <c r="Z169" i="7"/>
  <c r="N169" i="7"/>
  <c r="Y178" i="7"/>
  <c r="Q178" i="7"/>
  <c r="I178" i="7"/>
  <c r="S178" i="7"/>
  <c r="J178" i="7"/>
  <c r="U178" i="7"/>
  <c r="K178" i="7"/>
  <c r="P178" i="7"/>
  <c r="N178" i="7"/>
  <c r="Z178" i="7"/>
  <c r="M178" i="7"/>
  <c r="W178" i="7"/>
  <c r="H178" i="7"/>
  <c r="R178" i="7"/>
  <c r="P252" i="7"/>
  <c r="M22" i="7"/>
  <c r="M38" i="7"/>
  <c r="M49" i="7"/>
  <c r="M62" i="7"/>
  <c r="M83" i="7"/>
  <c r="M7" i="7"/>
  <c r="M100" i="7"/>
  <c r="M124" i="7"/>
  <c r="M168" i="7"/>
  <c r="M46" i="7"/>
  <c r="M11" i="7"/>
  <c r="M39" i="7"/>
  <c r="M25" i="7"/>
  <c r="M45" i="7"/>
  <c r="M32" i="7"/>
  <c r="M205" i="7"/>
  <c r="M58" i="7"/>
  <c r="M53" i="7"/>
  <c r="M208" i="7"/>
  <c r="M63" i="7"/>
  <c r="M104" i="7"/>
  <c r="M76" i="7"/>
  <c r="M78" i="7"/>
  <c r="M93" i="7"/>
  <c r="S101" i="7"/>
  <c r="K101" i="7"/>
  <c r="N101" i="7"/>
  <c r="W101" i="7"/>
  <c r="W110" i="7"/>
  <c r="O110" i="7"/>
  <c r="N110" i="7"/>
  <c r="X110" i="7"/>
  <c r="S131" i="7"/>
  <c r="K131" i="7"/>
  <c r="N131" i="7"/>
  <c r="W131" i="7"/>
  <c r="W125" i="7"/>
  <c r="O125" i="7"/>
  <c r="N125" i="7"/>
  <c r="X125" i="7"/>
  <c r="H137" i="7"/>
  <c r="S146" i="7"/>
  <c r="K146" i="7"/>
  <c r="N146" i="7"/>
  <c r="W146" i="7"/>
  <c r="W151" i="7"/>
  <c r="O151" i="7"/>
  <c r="N151" i="7"/>
  <c r="X151" i="7"/>
  <c r="H156" i="7"/>
  <c r="S180" i="7"/>
  <c r="K180" i="7"/>
  <c r="N180" i="7"/>
  <c r="W180" i="7"/>
  <c r="W162" i="7"/>
  <c r="O162" i="7"/>
  <c r="N162" i="7"/>
  <c r="X162" i="7"/>
  <c r="H194" i="7"/>
  <c r="S185" i="7"/>
  <c r="K185" i="7"/>
  <c r="N185" i="7"/>
  <c r="W185" i="7"/>
  <c r="W216" i="7"/>
  <c r="O216" i="7"/>
  <c r="N216" i="7"/>
  <c r="X216" i="7"/>
  <c r="K117" i="7"/>
  <c r="P85" i="7"/>
  <c r="Y85" i="7"/>
  <c r="H217" i="7"/>
  <c r="Q217" i="7"/>
  <c r="Z217" i="7"/>
  <c r="H189" i="7"/>
  <c r="S221" i="7"/>
  <c r="K221" i="7"/>
  <c r="N221" i="7"/>
  <c r="W221" i="7"/>
  <c r="W223" i="7"/>
  <c r="O223" i="7"/>
  <c r="N223" i="7"/>
  <c r="X223" i="7"/>
  <c r="K188" i="7"/>
  <c r="P224" i="7"/>
  <c r="Y224" i="7"/>
  <c r="H226" i="7"/>
  <c r="Q226" i="7"/>
  <c r="Z226" i="7"/>
  <c r="H231" i="7"/>
  <c r="S193" i="7"/>
  <c r="K193" i="7"/>
  <c r="N193" i="7"/>
  <c r="W193" i="7"/>
  <c r="W175" i="7"/>
  <c r="O175" i="7"/>
  <c r="N175" i="7"/>
  <c r="X175" i="7"/>
  <c r="K165" i="7"/>
  <c r="P232" i="7"/>
  <c r="Y232" i="7"/>
  <c r="J160" i="7"/>
  <c r="H235" i="7"/>
  <c r="H157" i="7"/>
  <c r="R157" i="7"/>
  <c r="I155" i="7"/>
  <c r="T155" i="7"/>
  <c r="L237" i="7"/>
  <c r="J239" i="7"/>
  <c r="U239" i="7"/>
  <c r="R241" i="7"/>
  <c r="W248" i="7"/>
  <c r="O248" i="7"/>
  <c r="S248" i="7"/>
  <c r="J248" i="7"/>
  <c r="U248" i="7"/>
  <c r="K248" i="7"/>
  <c r="R248" i="7"/>
  <c r="P248" i="7"/>
  <c r="X248" i="7"/>
  <c r="L248" i="7"/>
  <c r="Y248" i="7"/>
  <c r="Y117" i="7"/>
  <c r="Q117" i="7"/>
  <c r="I117" i="7"/>
  <c r="N117" i="7"/>
  <c r="W117" i="7"/>
  <c r="J85" i="7"/>
  <c r="T85" i="7"/>
  <c r="K217" i="7"/>
  <c r="T217" i="7"/>
  <c r="Y188" i="7"/>
  <c r="Q188" i="7"/>
  <c r="I188" i="7"/>
  <c r="N188" i="7"/>
  <c r="W188" i="7"/>
  <c r="J224" i="7"/>
  <c r="T224" i="7"/>
  <c r="K226" i="7"/>
  <c r="T226" i="7"/>
  <c r="Y165" i="7"/>
  <c r="Q165" i="7"/>
  <c r="I165" i="7"/>
  <c r="N165" i="7"/>
  <c r="W165" i="7"/>
  <c r="J232" i="7"/>
  <c r="T232" i="7"/>
  <c r="L157" i="7"/>
  <c r="W157" i="7"/>
  <c r="L155" i="7"/>
  <c r="X155" i="7"/>
  <c r="S237" i="7"/>
  <c r="K237" i="7"/>
  <c r="Z237" i="7"/>
  <c r="Q237" i="7"/>
  <c r="H237" i="7"/>
  <c r="W237" i="7"/>
  <c r="M237" i="7"/>
  <c r="P237" i="7"/>
  <c r="M239" i="7"/>
  <c r="Y239" i="7"/>
  <c r="L241" i="7"/>
  <c r="W241" i="7"/>
  <c r="Y246" i="7"/>
  <c r="Q246" i="7"/>
  <c r="I246" i="7"/>
  <c r="V246" i="7"/>
  <c r="M246" i="7"/>
  <c r="S246" i="7"/>
  <c r="H246" i="7"/>
  <c r="W246" i="7"/>
  <c r="K246" i="7"/>
  <c r="T246" i="7"/>
  <c r="O246" i="7"/>
  <c r="X246" i="7"/>
  <c r="Y137" i="7"/>
  <c r="Q137" i="7"/>
  <c r="I137" i="7"/>
  <c r="N137" i="7"/>
  <c r="W137" i="7"/>
  <c r="Y156" i="7"/>
  <c r="Q156" i="7"/>
  <c r="I156" i="7"/>
  <c r="N156" i="7"/>
  <c r="W156" i="7"/>
  <c r="Y194" i="7"/>
  <c r="Q194" i="7"/>
  <c r="I194" i="7"/>
  <c r="N194" i="7"/>
  <c r="W194" i="7"/>
  <c r="P117" i="7"/>
  <c r="Z117" i="7"/>
  <c r="M85" i="7"/>
  <c r="M217" i="7"/>
  <c r="Y189" i="7"/>
  <c r="Q189" i="7"/>
  <c r="I189" i="7"/>
  <c r="N189" i="7"/>
  <c r="W189" i="7"/>
  <c r="P188" i="7"/>
  <c r="Z188" i="7"/>
  <c r="M224" i="7"/>
  <c r="M226" i="7"/>
  <c r="Y231" i="7"/>
  <c r="Q231" i="7"/>
  <c r="I231" i="7"/>
  <c r="N231" i="7"/>
  <c r="W231" i="7"/>
  <c r="P165" i="7"/>
  <c r="Z165" i="7"/>
  <c r="M232" i="7"/>
  <c r="Y160" i="7"/>
  <c r="Q160" i="7"/>
  <c r="I160" i="7"/>
  <c r="R160" i="7"/>
  <c r="H160" i="7"/>
  <c r="O160" i="7"/>
  <c r="Z160" i="7"/>
  <c r="Y235" i="7"/>
  <c r="Q235" i="7"/>
  <c r="I235" i="7"/>
  <c r="T235" i="7"/>
  <c r="K235" i="7"/>
  <c r="O235" i="7"/>
  <c r="Z235" i="7"/>
  <c r="N157" i="7"/>
  <c r="T237" i="7"/>
  <c r="O241" i="7"/>
  <c r="J246" i="7"/>
  <c r="S250" i="7"/>
  <c r="K250" i="7"/>
  <c r="U250" i="7"/>
  <c r="L250" i="7"/>
  <c r="R250" i="7"/>
  <c r="H250" i="7"/>
  <c r="W250" i="7"/>
  <c r="J250" i="7"/>
  <c r="T250" i="7"/>
  <c r="Z250" i="7"/>
  <c r="O250" i="7"/>
  <c r="X250" i="7"/>
  <c r="Y290" i="7"/>
  <c r="Q290" i="7"/>
  <c r="I290" i="7"/>
  <c r="S290" i="7"/>
  <c r="J290" i="7"/>
  <c r="R290" i="7"/>
  <c r="X290" i="7"/>
  <c r="N290" i="7"/>
  <c r="V290" i="7"/>
  <c r="H290" i="7"/>
  <c r="U290" i="7"/>
  <c r="P290" i="7"/>
  <c r="Z290" i="7"/>
  <c r="L290" i="7"/>
  <c r="M290" i="7"/>
  <c r="K290" i="7"/>
  <c r="T290" i="7"/>
  <c r="O290" i="7"/>
  <c r="W290" i="7"/>
  <c r="S85" i="7"/>
  <c r="K85" i="7"/>
  <c r="N85" i="7"/>
  <c r="W85" i="7"/>
  <c r="W217" i="7"/>
  <c r="O217" i="7"/>
  <c r="N217" i="7"/>
  <c r="X217" i="7"/>
  <c r="S224" i="7"/>
  <c r="K224" i="7"/>
  <c r="N224" i="7"/>
  <c r="W224" i="7"/>
  <c r="W226" i="7"/>
  <c r="O226" i="7"/>
  <c r="N226" i="7"/>
  <c r="X226" i="7"/>
  <c r="S232" i="7"/>
  <c r="K232" i="7"/>
  <c r="N232" i="7"/>
  <c r="W232" i="7"/>
  <c r="U157" i="7"/>
  <c r="S157" i="7"/>
  <c r="K157" i="7"/>
  <c r="Z157" i="7"/>
  <c r="P157" i="7"/>
  <c r="O157" i="7"/>
  <c r="W155" i="7"/>
  <c r="O155" i="7"/>
  <c r="Y155" i="7"/>
  <c r="P155" i="7"/>
  <c r="Z155" i="7"/>
  <c r="N155" i="7"/>
  <c r="R155" i="7"/>
  <c r="W239" i="7"/>
  <c r="O239" i="7"/>
  <c r="R239" i="7"/>
  <c r="I239" i="7"/>
  <c r="Q239" i="7"/>
  <c r="S239" i="7"/>
  <c r="S241" i="7"/>
  <c r="K241" i="7"/>
  <c r="T241" i="7"/>
  <c r="J241" i="7"/>
  <c r="X241" i="7"/>
  <c r="N241" i="7"/>
  <c r="P241" i="7"/>
  <c r="W262" i="7"/>
  <c r="O262" i="7"/>
  <c r="U262" i="7"/>
  <c r="L262" i="7"/>
  <c r="S262" i="7"/>
  <c r="J262" i="7"/>
  <c r="P262" i="7"/>
  <c r="Z262" i="7"/>
  <c r="N262" i="7"/>
  <c r="X262" i="7"/>
  <c r="K262" i="7"/>
  <c r="R262" i="7"/>
  <c r="Q262" i="7"/>
  <c r="M262" i="7"/>
  <c r="H262" i="7"/>
  <c r="V262" i="7"/>
  <c r="M95" i="7"/>
  <c r="M65" i="7"/>
  <c r="M89" i="7"/>
  <c r="M106" i="7"/>
  <c r="M80" i="7"/>
  <c r="M112" i="7"/>
  <c r="M115" i="7"/>
  <c r="M98" i="7"/>
  <c r="M211" i="7"/>
  <c r="M123" i="7"/>
  <c r="M135" i="7"/>
  <c r="M111" i="7"/>
  <c r="M143" i="7"/>
  <c r="M159" i="7"/>
  <c r="M140" i="7"/>
  <c r="M153" i="7"/>
  <c r="M161" i="7"/>
  <c r="M134" i="7"/>
  <c r="M200" i="7"/>
  <c r="M164" i="7"/>
  <c r="M186" i="7"/>
  <c r="M126" i="7"/>
  <c r="M220" i="7"/>
  <c r="M222" i="7"/>
  <c r="M225" i="7"/>
  <c r="M228" i="7"/>
  <c r="M190" i="7"/>
  <c r="M195" i="7"/>
  <c r="M158" i="7"/>
  <c r="U158" i="7"/>
  <c r="S199" i="7"/>
  <c r="K199" i="7"/>
  <c r="N199" i="7"/>
  <c r="W199" i="7"/>
  <c r="W234" i="7"/>
  <c r="O234" i="7"/>
  <c r="N234" i="7"/>
  <c r="X234" i="7"/>
  <c r="Y243" i="7"/>
  <c r="Q243" i="7"/>
  <c r="I243" i="7"/>
  <c r="Z243" i="7"/>
  <c r="P243" i="7"/>
  <c r="O243" i="7"/>
  <c r="S201" i="7"/>
  <c r="K201" i="7"/>
  <c r="V201" i="7"/>
  <c r="M201" i="7"/>
  <c r="O201" i="7"/>
  <c r="Y201" i="7"/>
  <c r="S244" i="7"/>
  <c r="K244" i="7"/>
  <c r="Y244" i="7"/>
  <c r="P244" i="7"/>
  <c r="Z244" i="7"/>
  <c r="O244" i="7"/>
  <c r="Q244" i="7"/>
  <c r="M245" i="7"/>
  <c r="S187" i="7"/>
  <c r="K187" i="7"/>
  <c r="R187" i="7"/>
  <c r="I187" i="7"/>
  <c r="Q187" i="7"/>
  <c r="P187" i="7"/>
  <c r="M249" i="7"/>
  <c r="I251" i="7"/>
  <c r="X251" i="7"/>
  <c r="V255" i="7"/>
  <c r="H197" i="7"/>
  <c r="W245" i="7"/>
  <c r="O245" i="7"/>
  <c r="Z245" i="7"/>
  <c r="Q245" i="7"/>
  <c r="H245" i="7"/>
  <c r="T245" i="7"/>
  <c r="J245" i="7"/>
  <c r="R245" i="7"/>
  <c r="Y249" i="7"/>
  <c r="Q249" i="7"/>
  <c r="I249" i="7"/>
  <c r="X249" i="7"/>
  <c r="O249" i="7"/>
  <c r="T249" i="7"/>
  <c r="J249" i="7"/>
  <c r="R249" i="7"/>
  <c r="N255" i="7"/>
  <c r="S256" i="7"/>
  <c r="K256" i="7"/>
  <c r="Y256" i="7"/>
  <c r="P256" i="7"/>
  <c r="T256" i="7"/>
  <c r="I256" i="7"/>
  <c r="V256" i="7"/>
  <c r="L256" i="7"/>
  <c r="R256" i="7"/>
  <c r="P197" i="7"/>
  <c r="W251" i="7"/>
  <c r="O251" i="7"/>
  <c r="U251" i="7"/>
  <c r="L251" i="7"/>
  <c r="V251" i="7"/>
  <c r="K251" i="7"/>
  <c r="Y251" i="7"/>
  <c r="N251" i="7"/>
  <c r="R251" i="7"/>
  <c r="Y255" i="7"/>
  <c r="Q255" i="7"/>
  <c r="I255" i="7"/>
  <c r="T255" i="7"/>
  <c r="K255" i="7"/>
  <c r="U255" i="7"/>
  <c r="J255" i="7"/>
  <c r="W255" i="7"/>
  <c r="M255" i="7"/>
  <c r="R255" i="7"/>
  <c r="S197" i="7"/>
  <c r="K197" i="7"/>
  <c r="R197" i="7"/>
  <c r="I197" i="7"/>
  <c r="V197" i="7"/>
  <c r="L197" i="7"/>
  <c r="U197" i="7"/>
  <c r="J197" i="7"/>
  <c r="Q197" i="7"/>
  <c r="X197" i="7"/>
  <c r="N197" i="7"/>
  <c r="Y197" i="7"/>
  <c r="V268" i="7"/>
  <c r="N268" i="7"/>
  <c r="Z268" i="7"/>
  <c r="Q268" i="7"/>
  <c r="H268" i="7"/>
  <c r="S268" i="7"/>
  <c r="J268" i="7"/>
  <c r="X268" i="7"/>
  <c r="L268" i="7"/>
  <c r="W268" i="7"/>
  <c r="K268" i="7"/>
  <c r="T268" i="7"/>
  <c r="R268" i="7"/>
  <c r="P268" i="7"/>
  <c r="M268" i="7"/>
  <c r="Y268" i="7"/>
  <c r="S279" i="7"/>
  <c r="U279" i="7"/>
  <c r="L279" i="7"/>
  <c r="W279" i="7"/>
  <c r="M279" i="7"/>
  <c r="Y279" i="7"/>
  <c r="O279" i="7"/>
  <c r="Z279" i="7"/>
  <c r="K279" i="7"/>
  <c r="X279" i="7"/>
  <c r="J279" i="7"/>
  <c r="T279" i="7"/>
  <c r="H279" i="7"/>
  <c r="P279" i="7"/>
  <c r="R279" i="7"/>
  <c r="Q279" i="7"/>
  <c r="I279" i="7"/>
  <c r="W258" i="7"/>
  <c r="O258" i="7"/>
  <c r="Z258" i="7"/>
  <c r="Q258" i="7"/>
  <c r="H258" i="7"/>
  <c r="P258" i="7"/>
  <c r="Y259" i="7"/>
  <c r="Q259" i="7"/>
  <c r="I259" i="7"/>
  <c r="V259" i="7"/>
  <c r="M259" i="7"/>
  <c r="O259" i="7"/>
  <c r="Z259" i="7"/>
  <c r="J261" i="7"/>
  <c r="M191" i="7"/>
  <c r="Y286" i="7"/>
  <c r="Q286" i="7"/>
  <c r="I286" i="7"/>
  <c r="T286" i="7"/>
  <c r="K286" i="7"/>
  <c r="X286" i="7"/>
  <c r="N286" i="7"/>
  <c r="W286" i="7"/>
  <c r="M286" i="7"/>
  <c r="P286" i="7"/>
  <c r="Z286" i="7"/>
  <c r="H286" i="7"/>
  <c r="V286" i="7"/>
  <c r="S286" i="7"/>
  <c r="L286" i="7"/>
  <c r="S307" i="7"/>
  <c r="K307" i="7"/>
  <c r="Y307" i="7"/>
  <c r="P307" i="7"/>
  <c r="X307" i="7"/>
  <c r="O307" i="7"/>
  <c r="L307" i="7"/>
  <c r="R307" i="7"/>
  <c r="Q307" i="7"/>
  <c r="M307" i="7"/>
  <c r="H307" i="7"/>
  <c r="J307" i="7"/>
  <c r="I307" i="7"/>
  <c r="T307" i="7"/>
  <c r="N307" i="7"/>
  <c r="S191" i="7"/>
  <c r="K191" i="7"/>
  <c r="U191" i="7"/>
  <c r="L191" i="7"/>
  <c r="R191" i="7"/>
  <c r="I191" i="7"/>
  <c r="P191" i="7"/>
  <c r="Y261" i="7"/>
  <c r="Q261" i="7"/>
  <c r="I261" i="7"/>
  <c r="X261" i="7"/>
  <c r="O261" i="7"/>
  <c r="V261" i="7"/>
  <c r="M261" i="7"/>
  <c r="R261" i="7"/>
  <c r="T191" i="7"/>
  <c r="S291" i="7"/>
  <c r="K291" i="7"/>
  <c r="X291" i="7"/>
  <c r="O291" i="7"/>
  <c r="Q291" i="7"/>
  <c r="W291" i="7"/>
  <c r="M291" i="7"/>
  <c r="N291" i="7"/>
  <c r="Z291" i="7"/>
  <c r="L291" i="7"/>
  <c r="V291" i="7"/>
  <c r="I291" i="7"/>
  <c r="R291" i="7"/>
  <c r="T291" i="7"/>
  <c r="P291" i="7"/>
  <c r="H291" i="7"/>
  <c r="Y291" i="7"/>
  <c r="M233" i="7"/>
  <c r="Y240" i="7"/>
  <c r="Q240" i="7"/>
  <c r="I240" i="7"/>
  <c r="N240" i="7"/>
  <c r="W240" i="7"/>
  <c r="M258" i="7"/>
  <c r="X258" i="7"/>
  <c r="L259" i="7"/>
  <c r="W259" i="7"/>
  <c r="S261" i="7"/>
  <c r="H191" i="7"/>
  <c r="V191" i="7"/>
  <c r="Y179" i="7"/>
  <c r="Q179" i="7"/>
  <c r="I179" i="7"/>
  <c r="R179" i="7"/>
  <c r="H179" i="7"/>
  <c r="X179" i="7"/>
  <c r="O179" i="7"/>
  <c r="S179" i="7"/>
  <c r="X273" i="7"/>
  <c r="P273" i="7"/>
  <c r="H273" i="7"/>
  <c r="Z273" i="7"/>
  <c r="Q273" i="7"/>
  <c r="S273" i="7"/>
  <c r="J273" i="7"/>
  <c r="W273" i="7"/>
  <c r="L273" i="7"/>
  <c r="V273" i="7"/>
  <c r="K273" i="7"/>
  <c r="T273" i="7"/>
  <c r="N273" i="7"/>
  <c r="X277" i="7"/>
  <c r="P277" i="7"/>
  <c r="H277" i="7"/>
  <c r="T277" i="7"/>
  <c r="K277" i="7"/>
  <c r="V277" i="7"/>
  <c r="M277" i="7"/>
  <c r="S277" i="7"/>
  <c r="R277" i="7"/>
  <c r="O277" i="7"/>
  <c r="W277" i="7"/>
  <c r="J277" i="7"/>
  <c r="J291" i="7"/>
  <c r="O309" i="7"/>
  <c r="Z309" i="7"/>
  <c r="Q309" i="7"/>
  <c r="H309" i="7"/>
  <c r="Y309" i="7"/>
  <c r="P309" i="7"/>
  <c r="L309" i="7"/>
  <c r="S309" i="7"/>
  <c r="R309" i="7"/>
  <c r="M309" i="7"/>
  <c r="I309" i="7"/>
  <c r="T309" i="7"/>
  <c r="J309" i="7"/>
  <c r="N309" i="7"/>
  <c r="K309" i="7"/>
  <c r="Z274" i="7"/>
  <c r="R274" i="7"/>
  <c r="J274" i="7"/>
  <c r="V274" i="7"/>
  <c r="M274" i="7"/>
  <c r="X274" i="7"/>
  <c r="O274" i="7"/>
  <c r="Q274" i="7"/>
  <c r="Y282" i="7"/>
  <c r="Q282" i="7"/>
  <c r="I282" i="7"/>
  <c r="R282" i="7"/>
  <c r="H282" i="7"/>
  <c r="X282" i="7"/>
  <c r="N282" i="7"/>
  <c r="P282" i="7"/>
  <c r="T282" i="7"/>
  <c r="K265" i="7"/>
  <c r="V265" i="7"/>
  <c r="M270" i="7"/>
  <c r="X270" i="7"/>
  <c r="V272" i="7"/>
  <c r="N272" i="7"/>
  <c r="T272" i="7"/>
  <c r="K272" i="7"/>
  <c r="W272" i="7"/>
  <c r="M272" i="7"/>
  <c r="Q272" i="7"/>
  <c r="I274" i="7"/>
  <c r="U274" i="7"/>
  <c r="M275" i="7"/>
  <c r="X275" i="7"/>
  <c r="Z278" i="7"/>
  <c r="R278" i="7"/>
  <c r="J278" i="7"/>
  <c r="Y278" i="7"/>
  <c r="P278" i="7"/>
  <c r="S278" i="7"/>
  <c r="I278" i="7"/>
  <c r="Q278" i="7"/>
  <c r="K282" i="7"/>
  <c r="W282" i="7"/>
  <c r="S299" i="7"/>
  <c r="K299" i="7"/>
  <c r="U299" i="7"/>
  <c r="L299" i="7"/>
  <c r="T299" i="7"/>
  <c r="J299" i="7"/>
  <c r="Y299" i="7"/>
  <c r="N299" i="7"/>
  <c r="W299" i="7"/>
  <c r="I299" i="7"/>
  <c r="Q299" i="7"/>
  <c r="O299" i="7"/>
  <c r="M299" i="7"/>
  <c r="Z299" i="7"/>
  <c r="R299" i="7"/>
  <c r="S253" i="7"/>
  <c r="K253" i="7"/>
  <c r="N253" i="7"/>
  <c r="W253" i="7"/>
  <c r="W184" i="7"/>
  <c r="O184" i="7"/>
  <c r="N184" i="7"/>
  <c r="X184" i="7"/>
  <c r="S181" i="7"/>
  <c r="K181" i="7"/>
  <c r="N181" i="7"/>
  <c r="W181" i="7"/>
  <c r="V264" i="7"/>
  <c r="N264" i="7"/>
  <c r="Y264" i="7"/>
  <c r="P264" i="7"/>
  <c r="O264" i="7"/>
  <c r="Z264" i="7"/>
  <c r="N265" i="7"/>
  <c r="T271" i="7"/>
  <c r="L271" i="7"/>
  <c r="X271" i="7"/>
  <c r="O271" i="7"/>
  <c r="Z271" i="7"/>
  <c r="Q271" i="7"/>
  <c r="H271" i="7"/>
  <c r="R271" i="7"/>
  <c r="H272" i="7"/>
  <c r="S272" i="7"/>
  <c r="L274" i="7"/>
  <c r="Y274" i="7"/>
  <c r="O275" i="7"/>
  <c r="H278" i="7"/>
  <c r="U278" i="7"/>
  <c r="M282" i="7"/>
  <c r="W293" i="7"/>
  <c r="O293" i="7"/>
  <c r="Y293" i="7"/>
  <c r="P293" i="7"/>
  <c r="U293" i="7"/>
  <c r="K293" i="7"/>
  <c r="R293" i="7"/>
  <c r="H293" i="7"/>
  <c r="M293" i="7"/>
  <c r="Z293" i="7"/>
  <c r="L293" i="7"/>
  <c r="V293" i="7"/>
  <c r="I293" i="7"/>
  <c r="Q293" i="7"/>
  <c r="P299" i="7"/>
  <c r="X265" i="7"/>
  <c r="P265" i="7"/>
  <c r="H265" i="7"/>
  <c r="U265" i="7"/>
  <c r="L265" i="7"/>
  <c r="O265" i="7"/>
  <c r="Z265" i="7"/>
  <c r="Z270" i="7"/>
  <c r="R270" i="7"/>
  <c r="J270" i="7"/>
  <c r="S270" i="7"/>
  <c r="I270" i="7"/>
  <c r="U270" i="7"/>
  <c r="L270" i="7"/>
  <c r="P270" i="7"/>
  <c r="N274" i="7"/>
  <c r="T275" i="7"/>
  <c r="L275" i="7"/>
  <c r="R275" i="7"/>
  <c r="I275" i="7"/>
  <c r="U275" i="7"/>
  <c r="K275" i="7"/>
  <c r="P275" i="7"/>
  <c r="O282" i="7"/>
  <c r="J293" i="7"/>
  <c r="V299" i="7"/>
  <c r="M238" i="7"/>
  <c r="M242" i="7"/>
  <c r="M173" i="7"/>
  <c r="M171" i="7"/>
  <c r="M247" i="7"/>
  <c r="M163" i="7"/>
  <c r="M254" i="7"/>
  <c r="M257" i="7"/>
  <c r="M260" i="7"/>
  <c r="M192" i="7"/>
  <c r="M263" i="7"/>
  <c r="T267" i="7"/>
  <c r="L267" i="7"/>
  <c r="N267" i="7"/>
  <c r="W267" i="7"/>
  <c r="H276" i="7"/>
  <c r="Q276" i="7"/>
  <c r="H281" i="7"/>
  <c r="S287" i="7"/>
  <c r="K287" i="7"/>
  <c r="Y287" i="7"/>
  <c r="P287" i="7"/>
  <c r="O287" i="7"/>
  <c r="Z287" i="7"/>
  <c r="J289" i="7"/>
  <c r="H294" i="7"/>
  <c r="W294" i="7"/>
  <c r="L302" i="7"/>
  <c r="S302" i="7"/>
  <c r="Y318" i="7"/>
  <c r="Q318" i="7"/>
  <c r="I318" i="7"/>
  <c r="R318" i="7"/>
  <c r="H318" i="7"/>
  <c r="Z318" i="7"/>
  <c r="P318" i="7"/>
  <c r="X318" i="7"/>
  <c r="O318" i="7"/>
  <c r="M318" i="7"/>
  <c r="T318" i="7"/>
  <c r="N318" i="7"/>
  <c r="J318" i="7"/>
  <c r="W289" i="7"/>
  <c r="O289" i="7"/>
  <c r="T289" i="7"/>
  <c r="Z289" i="7"/>
  <c r="Q289" i="7"/>
  <c r="H289" i="7"/>
  <c r="P289" i="7"/>
  <c r="Y310" i="7"/>
  <c r="Q310" i="7"/>
  <c r="I310" i="7"/>
  <c r="M310" i="7"/>
  <c r="L310" i="7"/>
  <c r="R310" i="7"/>
  <c r="H310" i="7"/>
  <c r="Z310" i="7"/>
  <c r="K310" i="7"/>
  <c r="X310" i="7"/>
  <c r="J310" i="7"/>
  <c r="T310" i="7"/>
  <c r="O310" i="7"/>
  <c r="L318" i="7"/>
  <c r="V276" i="7"/>
  <c r="N276" i="7"/>
  <c r="O276" i="7"/>
  <c r="X276" i="7"/>
  <c r="W281" i="7"/>
  <c r="O281" i="7"/>
  <c r="U281" i="7"/>
  <c r="L281" i="7"/>
  <c r="P281" i="7"/>
  <c r="Z281" i="7"/>
  <c r="R289" i="7"/>
  <c r="Y294" i="7"/>
  <c r="Q294" i="7"/>
  <c r="I294" i="7"/>
  <c r="U294" i="7"/>
  <c r="L294" i="7"/>
  <c r="T294" i="7"/>
  <c r="J294" i="7"/>
  <c r="P294" i="7"/>
  <c r="S294" i="7"/>
  <c r="Y302" i="7"/>
  <c r="Q302" i="7"/>
  <c r="I302" i="7"/>
  <c r="R302" i="7"/>
  <c r="H302" i="7"/>
  <c r="Z302" i="7"/>
  <c r="P302" i="7"/>
  <c r="K302" i="7"/>
  <c r="T302" i="7"/>
  <c r="N302" i="7"/>
  <c r="X302" i="7"/>
  <c r="S318" i="7"/>
  <c r="S283" i="7"/>
  <c r="K283" i="7"/>
  <c r="N283" i="7"/>
  <c r="W283" i="7"/>
  <c r="W285" i="7"/>
  <c r="O285" i="7"/>
  <c r="N285" i="7"/>
  <c r="X285" i="7"/>
  <c r="S295" i="7"/>
  <c r="K295" i="7"/>
  <c r="Z295" i="7"/>
  <c r="Q295" i="7"/>
  <c r="H295" i="7"/>
  <c r="O295" i="7"/>
  <c r="Y295" i="7"/>
  <c r="J297" i="7"/>
  <c r="T297" i="7"/>
  <c r="H315" i="7"/>
  <c r="Z315" i="7"/>
  <c r="M317" i="7"/>
  <c r="M297" i="7"/>
  <c r="O301" i="7"/>
  <c r="L301" i="7"/>
  <c r="T301" i="7"/>
  <c r="K301" i="7"/>
  <c r="Q301" i="7"/>
  <c r="Y306" i="7"/>
  <c r="Q306" i="7"/>
  <c r="I306" i="7"/>
  <c r="T306" i="7"/>
  <c r="K306" i="7"/>
  <c r="S306" i="7"/>
  <c r="J306" i="7"/>
  <c r="X306" i="7"/>
  <c r="O306" i="7"/>
  <c r="O315" i="7"/>
  <c r="W297" i="7"/>
  <c r="O297" i="7"/>
  <c r="R297" i="7"/>
  <c r="I297" i="7"/>
  <c r="P297" i="7"/>
  <c r="Z297" i="7"/>
  <c r="O317" i="7"/>
  <c r="L317" i="7"/>
  <c r="T317" i="7"/>
  <c r="K317" i="7"/>
  <c r="S317" i="7"/>
  <c r="J317" i="7"/>
  <c r="Z317" i="7"/>
  <c r="Q317" i="7"/>
  <c r="H317" i="7"/>
  <c r="X317" i="7"/>
  <c r="S315" i="7"/>
  <c r="K315" i="7"/>
  <c r="L315" i="7"/>
  <c r="T315" i="7"/>
  <c r="J315" i="7"/>
  <c r="R315" i="7"/>
  <c r="I315" i="7"/>
  <c r="Y315" i="7"/>
  <c r="P315" i="7"/>
  <c r="S311" i="7"/>
  <c r="K311" i="7"/>
  <c r="N311" i="7"/>
  <c r="O313" i="7"/>
  <c r="N313" i="7"/>
  <c r="X313" i="7"/>
  <c r="M280" i="7"/>
  <c r="M284" i="7"/>
  <c r="M288" i="7"/>
  <c r="Y298" i="7"/>
  <c r="Q298" i="7"/>
  <c r="I298" i="7"/>
  <c r="N298" i="7"/>
  <c r="W298" i="7"/>
  <c r="M303" i="7"/>
  <c r="M305" i="7"/>
  <c r="H311" i="7"/>
  <c r="Q311" i="7"/>
  <c r="Z311" i="7"/>
  <c r="I313" i="7"/>
  <c r="R313" i="7"/>
  <c r="Y314" i="7"/>
  <c r="Q314" i="7"/>
  <c r="I314" i="7"/>
  <c r="N314" i="7"/>
  <c r="M319" i="7"/>
  <c r="N321" i="7"/>
  <c r="N322" i="7"/>
  <c r="S303" i="7"/>
  <c r="K303" i="7"/>
  <c r="N303" i="7"/>
  <c r="O305" i="7"/>
  <c r="N305" i="7"/>
  <c r="X305" i="7"/>
  <c r="I311" i="7"/>
  <c r="R311" i="7"/>
  <c r="J313" i="7"/>
  <c r="S313" i="7"/>
  <c r="S319" i="7"/>
  <c r="K319" i="7"/>
  <c r="N319" i="7"/>
  <c r="Y321" i="7"/>
  <c r="Q321" i="7"/>
  <c r="I321" i="7"/>
  <c r="O321" i="7"/>
  <c r="P321" i="7"/>
  <c r="S322" i="7"/>
  <c r="K322" i="7"/>
  <c r="Y322" i="7"/>
  <c r="Q322" i="7"/>
  <c r="I322" i="7"/>
  <c r="O322" i="7"/>
  <c r="Z322" i="7"/>
  <c r="M292" i="7"/>
  <c r="M296" i="7"/>
  <c r="M300" i="7"/>
  <c r="M304" i="7"/>
  <c r="M308" i="7"/>
  <c r="M312" i="7"/>
  <c r="M316" i="7"/>
  <c r="M320" i="7"/>
  <c r="K323" i="7"/>
  <c r="S323" i="7"/>
  <c r="M323" i="7"/>
  <c r="A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2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G241" i="2"/>
  <c r="H241" i="2"/>
  <c r="I241" i="2"/>
  <c r="J241" i="2"/>
  <c r="K241" i="2"/>
  <c r="L241" i="2"/>
  <c r="M241" i="2"/>
  <c r="N241" i="2"/>
  <c r="O241" i="2"/>
  <c r="P241" i="2"/>
  <c r="Q241" i="2"/>
  <c r="R241" i="2"/>
  <c r="S241" i="2"/>
  <c r="T241" i="2"/>
  <c r="U241" i="2"/>
  <c r="V241" i="2"/>
  <c r="W241" i="2"/>
  <c r="X241" i="2"/>
  <c r="G242" i="2"/>
  <c r="H242" i="2"/>
  <c r="I242" i="2"/>
  <c r="J242" i="2"/>
  <c r="K242" i="2"/>
  <c r="L242" i="2"/>
  <c r="M242" i="2"/>
  <c r="N242" i="2"/>
  <c r="O242" i="2"/>
  <c r="P242" i="2"/>
  <c r="Q242" i="2"/>
  <c r="R242" i="2"/>
  <c r="S242" i="2"/>
  <c r="T242" i="2"/>
  <c r="U242" i="2"/>
  <c r="V242" i="2"/>
  <c r="W242" i="2"/>
  <c r="X242" i="2"/>
  <c r="G243" i="2"/>
  <c r="H243" i="2"/>
  <c r="I243" i="2"/>
  <c r="J243" i="2"/>
  <c r="K243" i="2"/>
  <c r="L243" i="2"/>
  <c r="M243" i="2"/>
  <c r="N243" i="2"/>
  <c r="O243" i="2"/>
  <c r="P243" i="2"/>
  <c r="Q243" i="2"/>
  <c r="R243" i="2"/>
  <c r="S243" i="2"/>
  <c r="T243" i="2"/>
  <c r="U243" i="2"/>
  <c r="V243" i="2"/>
  <c r="W243" i="2"/>
  <c r="X243" i="2"/>
  <c r="G244" i="2"/>
  <c r="H244" i="2"/>
  <c r="I244" i="2"/>
  <c r="J244" i="2"/>
  <c r="K244" i="2"/>
  <c r="L244" i="2"/>
  <c r="M244" i="2"/>
  <c r="N244" i="2"/>
  <c r="O244" i="2"/>
  <c r="P244" i="2"/>
  <c r="Q244" i="2"/>
  <c r="R244" i="2"/>
  <c r="S244" i="2"/>
  <c r="T244" i="2"/>
  <c r="U244" i="2"/>
  <c r="V244" i="2"/>
  <c r="W244" i="2"/>
  <c r="X244" i="2"/>
  <c r="G245" i="2"/>
  <c r="H245" i="2"/>
  <c r="I245" i="2"/>
  <c r="J245" i="2"/>
  <c r="K245" i="2"/>
  <c r="L245" i="2"/>
  <c r="M245" i="2"/>
  <c r="N245" i="2"/>
  <c r="O245" i="2"/>
  <c r="P245" i="2"/>
  <c r="Q245" i="2"/>
  <c r="R245" i="2"/>
  <c r="S245" i="2"/>
  <c r="T245" i="2"/>
  <c r="U245" i="2"/>
  <c r="V245" i="2"/>
  <c r="W245" i="2"/>
  <c r="X245" i="2"/>
  <c r="G246" i="2"/>
  <c r="H246" i="2"/>
  <c r="I246" i="2"/>
  <c r="J246" i="2"/>
  <c r="K246" i="2"/>
  <c r="L246" i="2"/>
  <c r="M246" i="2"/>
  <c r="N246" i="2"/>
  <c r="O246" i="2"/>
  <c r="P246" i="2"/>
  <c r="Q246" i="2"/>
  <c r="R246" i="2"/>
  <c r="S246" i="2"/>
  <c r="T246" i="2"/>
  <c r="U246" i="2"/>
  <c r="V246" i="2"/>
  <c r="W246" i="2"/>
  <c r="X246" i="2"/>
  <c r="G247" i="2"/>
  <c r="H247" i="2"/>
  <c r="I247" i="2"/>
  <c r="J247" i="2"/>
  <c r="K247" i="2"/>
  <c r="L247" i="2"/>
  <c r="M247" i="2"/>
  <c r="N247" i="2"/>
  <c r="O247" i="2"/>
  <c r="P247" i="2"/>
  <c r="Q247" i="2"/>
  <c r="R247" i="2"/>
  <c r="S247" i="2"/>
  <c r="T247" i="2"/>
  <c r="U247" i="2"/>
  <c r="V247" i="2"/>
  <c r="W247" i="2"/>
  <c r="X247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U250" i="2"/>
  <c r="V250" i="2"/>
  <c r="W250" i="2"/>
  <c r="X250" i="2"/>
  <c r="G251" i="2"/>
  <c r="H251" i="2"/>
  <c r="I251" i="2"/>
  <c r="J251" i="2"/>
  <c r="K251" i="2"/>
  <c r="L251" i="2"/>
  <c r="M251" i="2"/>
  <c r="N251" i="2"/>
  <c r="O251" i="2"/>
  <c r="P251" i="2"/>
  <c r="Q251" i="2"/>
  <c r="R251" i="2"/>
  <c r="S251" i="2"/>
  <c r="T251" i="2"/>
  <c r="U251" i="2"/>
  <c r="V251" i="2"/>
  <c r="W251" i="2"/>
  <c r="X251" i="2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T252" i="2"/>
  <c r="U252" i="2"/>
  <c r="V252" i="2"/>
  <c r="W252" i="2"/>
  <c r="X252" i="2"/>
  <c r="G253" i="2"/>
  <c r="H253" i="2"/>
  <c r="I253" i="2"/>
  <c r="J253" i="2"/>
  <c r="K253" i="2"/>
  <c r="L253" i="2"/>
  <c r="M253" i="2"/>
  <c r="N253" i="2"/>
  <c r="O253" i="2"/>
  <c r="P253" i="2"/>
  <c r="Q253" i="2"/>
  <c r="R253" i="2"/>
  <c r="S253" i="2"/>
  <c r="T253" i="2"/>
  <c r="U253" i="2"/>
  <c r="V253" i="2"/>
  <c r="W253" i="2"/>
  <c r="X253" i="2"/>
  <c r="G254" i="2"/>
  <c r="H254" i="2"/>
  <c r="I254" i="2"/>
  <c r="J254" i="2"/>
  <c r="K254" i="2"/>
  <c r="L254" i="2"/>
  <c r="M254" i="2"/>
  <c r="N254" i="2"/>
  <c r="O254" i="2"/>
  <c r="P254" i="2"/>
  <c r="Q254" i="2"/>
  <c r="R254" i="2"/>
  <c r="S254" i="2"/>
  <c r="T254" i="2"/>
  <c r="U254" i="2"/>
  <c r="V254" i="2"/>
  <c r="W254" i="2"/>
  <c r="X254" i="2"/>
  <c r="G255" i="2"/>
  <c r="H255" i="2"/>
  <c r="I255" i="2"/>
  <c r="J255" i="2"/>
  <c r="K255" i="2"/>
  <c r="L255" i="2"/>
  <c r="M255" i="2"/>
  <c r="N255" i="2"/>
  <c r="O255" i="2"/>
  <c r="P255" i="2"/>
  <c r="Q255" i="2"/>
  <c r="R255" i="2"/>
  <c r="S255" i="2"/>
  <c r="T255" i="2"/>
  <c r="U255" i="2"/>
  <c r="V255" i="2"/>
  <c r="W255" i="2"/>
  <c r="X255" i="2"/>
  <c r="G256" i="2"/>
  <c r="H256" i="2"/>
  <c r="I256" i="2"/>
  <c r="J256" i="2"/>
  <c r="K256" i="2"/>
  <c r="L256" i="2"/>
  <c r="M256" i="2"/>
  <c r="N256" i="2"/>
  <c r="O256" i="2"/>
  <c r="P256" i="2"/>
  <c r="Q256" i="2"/>
  <c r="R256" i="2"/>
  <c r="S256" i="2"/>
  <c r="T256" i="2"/>
  <c r="U256" i="2"/>
  <c r="V256" i="2"/>
  <c r="W256" i="2"/>
  <c r="X256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G258" i="2"/>
  <c r="H258" i="2"/>
  <c r="I258" i="2"/>
  <c r="J258" i="2"/>
  <c r="K258" i="2"/>
  <c r="L258" i="2"/>
  <c r="M258" i="2"/>
  <c r="N258" i="2"/>
  <c r="O258" i="2"/>
  <c r="P258" i="2"/>
  <c r="Q258" i="2"/>
  <c r="R258" i="2"/>
  <c r="S258" i="2"/>
  <c r="T258" i="2"/>
  <c r="U258" i="2"/>
  <c r="V258" i="2"/>
  <c r="W258" i="2"/>
  <c r="X258" i="2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T259" i="2"/>
  <c r="U259" i="2"/>
  <c r="V259" i="2"/>
  <c r="W259" i="2"/>
  <c r="X259" i="2"/>
  <c r="G260" i="2"/>
  <c r="H260" i="2"/>
  <c r="I260" i="2"/>
  <c r="J260" i="2"/>
  <c r="K260" i="2"/>
  <c r="L260" i="2"/>
  <c r="M260" i="2"/>
  <c r="N260" i="2"/>
  <c r="O260" i="2"/>
  <c r="P260" i="2"/>
  <c r="Q260" i="2"/>
  <c r="R260" i="2"/>
  <c r="S260" i="2"/>
  <c r="T260" i="2"/>
  <c r="U260" i="2"/>
  <c r="V260" i="2"/>
  <c r="W260" i="2"/>
  <c r="X260" i="2"/>
  <c r="G261" i="2"/>
  <c r="H261" i="2"/>
  <c r="I261" i="2"/>
  <c r="J261" i="2"/>
  <c r="K261" i="2"/>
  <c r="L261" i="2"/>
  <c r="M261" i="2"/>
  <c r="N261" i="2"/>
  <c r="O261" i="2"/>
  <c r="P261" i="2"/>
  <c r="Q261" i="2"/>
  <c r="R261" i="2"/>
  <c r="S261" i="2"/>
  <c r="T261" i="2"/>
  <c r="U261" i="2"/>
  <c r="V261" i="2"/>
  <c r="W261" i="2"/>
  <c r="X261" i="2"/>
  <c r="G262" i="2"/>
  <c r="H262" i="2"/>
  <c r="I262" i="2"/>
  <c r="J262" i="2"/>
  <c r="K262" i="2"/>
  <c r="L262" i="2"/>
  <c r="M262" i="2"/>
  <c r="N262" i="2"/>
  <c r="O262" i="2"/>
  <c r="P262" i="2"/>
  <c r="Q262" i="2"/>
  <c r="R262" i="2"/>
  <c r="S262" i="2"/>
  <c r="T262" i="2"/>
  <c r="U262" i="2"/>
  <c r="V262" i="2"/>
  <c r="W262" i="2"/>
  <c r="X262" i="2"/>
  <c r="G263" i="2"/>
  <c r="H263" i="2"/>
  <c r="I263" i="2"/>
  <c r="J263" i="2"/>
  <c r="K263" i="2"/>
  <c r="L263" i="2"/>
  <c r="M263" i="2"/>
  <c r="N263" i="2"/>
  <c r="O263" i="2"/>
  <c r="P263" i="2"/>
  <c r="Q263" i="2"/>
  <c r="R263" i="2"/>
  <c r="S263" i="2"/>
  <c r="T263" i="2"/>
  <c r="U263" i="2"/>
  <c r="V263" i="2"/>
  <c r="W263" i="2"/>
  <c r="X263" i="2"/>
  <c r="G264" i="2"/>
  <c r="H264" i="2"/>
  <c r="I264" i="2"/>
  <c r="J264" i="2"/>
  <c r="K264" i="2"/>
  <c r="L264" i="2"/>
  <c r="M264" i="2"/>
  <c r="N264" i="2"/>
  <c r="O264" i="2"/>
  <c r="P264" i="2"/>
  <c r="Q264" i="2"/>
  <c r="R264" i="2"/>
  <c r="S264" i="2"/>
  <c r="T264" i="2"/>
  <c r="U264" i="2"/>
  <c r="V264" i="2"/>
  <c r="W264" i="2"/>
  <c r="X264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G266" i="2"/>
  <c r="H266" i="2"/>
  <c r="I266" i="2"/>
  <c r="J266" i="2"/>
  <c r="K266" i="2"/>
  <c r="L266" i="2"/>
  <c r="M266" i="2"/>
  <c r="N266" i="2"/>
  <c r="O266" i="2"/>
  <c r="P266" i="2"/>
  <c r="Q266" i="2"/>
  <c r="R266" i="2"/>
  <c r="S266" i="2"/>
  <c r="T266" i="2"/>
  <c r="U266" i="2"/>
  <c r="V266" i="2"/>
  <c r="W266" i="2"/>
  <c r="X266" i="2"/>
  <c r="G267" i="2"/>
  <c r="H267" i="2"/>
  <c r="I267" i="2"/>
  <c r="J267" i="2"/>
  <c r="K267" i="2"/>
  <c r="L267" i="2"/>
  <c r="M267" i="2"/>
  <c r="N267" i="2"/>
  <c r="O267" i="2"/>
  <c r="P267" i="2"/>
  <c r="Q267" i="2"/>
  <c r="R267" i="2"/>
  <c r="S267" i="2"/>
  <c r="T267" i="2"/>
  <c r="U267" i="2"/>
  <c r="V267" i="2"/>
  <c r="W267" i="2"/>
  <c r="X267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G269" i="2"/>
  <c r="H269" i="2"/>
  <c r="I269" i="2"/>
  <c r="J269" i="2"/>
  <c r="K269" i="2"/>
  <c r="L269" i="2"/>
  <c r="M269" i="2"/>
  <c r="N269" i="2"/>
  <c r="O269" i="2"/>
  <c r="P269" i="2"/>
  <c r="Q269" i="2"/>
  <c r="R269" i="2"/>
  <c r="S269" i="2"/>
  <c r="T269" i="2"/>
  <c r="U269" i="2"/>
  <c r="V269" i="2"/>
  <c r="W269" i="2"/>
  <c r="X269" i="2"/>
  <c r="G270" i="2"/>
  <c r="H270" i="2"/>
  <c r="I270" i="2"/>
  <c r="J270" i="2"/>
  <c r="K270" i="2"/>
  <c r="L270" i="2"/>
  <c r="M270" i="2"/>
  <c r="N270" i="2"/>
  <c r="O270" i="2"/>
  <c r="P270" i="2"/>
  <c r="Q270" i="2"/>
  <c r="R270" i="2"/>
  <c r="S270" i="2"/>
  <c r="T270" i="2"/>
  <c r="U270" i="2"/>
  <c r="V270" i="2"/>
  <c r="W270" i="2"/>
  <c r="X270" i="2"/>
  <c r="G271" i="2"/>
  <c r="H271" i="2"/>
  <c r="I271" i="2"/>
  <c r="J271" i="2"/>
  <c r="K271" i="2"/>
  <c r="L271" i="2"/>
  <c r="M271" i="2"/>
  <c r="N271" i="2"/>
  <c r="O271" i="2"/>
  <c r="P271" i="2"/>
  <c r="Q271" i="2"/>
  <c r="R271" i="2"/>
  <c r="S271" i="2"/>
  <c r="T271" i="2"/>
  <c r="U271" i="2"/>
  <c r="V271" i="2"/>
  <c r="W271" i="2"/>
  <c r="X271" i="2"/>
  <c r="G272" i="2"/>
  <c r="H272" i="2"/>
  <c r="I272" i="2"/>
  <c r="J272" i="2"/>
  <c r="K272" i="2"/>
  <c r="L272" i="2"/>
  <c r="M272" i="2"/>
  <c r="N272" i="2"/>
  <c r="O272" i="2"/>
  <c r="P272" i="2"/>
  <c r="Q272" i="2"/>
  <c r="R272" i="2"/>
  <c r="S272" i="2"/>
  <c r="T272" i="2"/>
  <c r="U272" i="2"/>
  <c r="V272" i="2"/>
  <c r="W272" i="2"/>
  <c r="X272" i="2"/>
  <c r="G273" i="2"/>
  <c r="H273" i="2"/>
  <c r="I273" i="2"/>
  <c r="J273" i="2"/>
  <c r="K273" i="2"/>
  <c r="L273" i="2"/>
  <c r="M273" i="2"/>
  <c r="N273" i="2"/>
  <c r="O273" i="2"/>
  <c r="P273" i="2"/>
  <c r="Q273" i="2"/>
  <c r="R273" i="2"/>
  <c r="S273" i="2"/>
  <c r="T273" i="2"/>
  <c r="U273" i="2"/>
  <c r="V273" i="2"/>
  <c r="W273" i="2"/>
  <c r="X273" i="2"/>
  <c r="G274" i="2"/>
  <c r="H274" i="2"/>
  <c r="I274" i="2"/>
  <c r="J274" i="2"/>
  <c r="K274" i="2"/>
  <c r="L274" i="2"/>
  <c r="M274" i="2"/>
  <c r="N274" i="2"/>
  <c r="O274" i="2"/>
  <c r="P274" i="2"/>
  <c r="Q274" i="2"/>
  <c r="R274" i="2"/>
  <c r="S274" i="2"/>
  <c r="T274" i="2"/>
  <c r="U274" i="2"/>
  <c r="V274" i="2"/>
  <c r="W274" i="2"/>
  <c r="X274" i="2"/>
  <c r="G275" i="2"/>
  <c r="H275" i="2"/>
  <c r="I275" i="2"/>
  <c r="J275" i="2"/>
  <c r="K275" i="2"/>
  <c r="L275" i="2"/>
  <c r="M275" i="2"/>
  <c r="N275" i="2"/>
  <c r="O275" i="2"/>
  <c r="P275" i="2"/>
  <c r="Q275" i="2"/>
  <c r="R275" i="2"/>
  <c r="S275" i="2"/>
  <c r="T275" i="2"/>
  <c r="U275" i="2"/>
  <c r="V275" i="2"/>
  <c r="W275" i="2"/>
  <c r="X275" i="2"/>
  <c r="G276" i="2"/>
  <c r="H276" i="2"/>
  <c r="I276" i="2"/>
  <c r="J276" i="2"/>
  <c r="K276" i="2"/>
  <c r="L276" i="2"/>
  <c r="M276" i="2"/>
  <c r="N276" i="2"/>
  <c r="O276" i="2"/>
  <c r="P276" i="2"/>
  <c r="Q276" i="2"/>
  <c r="R276" i="2"/>
  <c r="S276" i="2"/>
  <c r="T276" i="2"/>
  <c r="U276" i="2"/>
  <c r="V276" i="2"/>
  <c r="W276" i="2"/>
  <c r="X276" i="2"/>
  <c r="G277" i="2"/>
  <c r="H277" i="2"/>
  <c r="I277" i="2"/>
  <c r="J277" i="2"/>
  <c r="K277" i="2"/>
  <c r="L277" i="2"/>
  <c r="M277" i="2"/>
  <c r="N277" i="2"/>
  <c r="O277" i="2"/>
  <c r="P277" i="2"/>
  <c r="Q277" i="2"/>
  <c r="R277" i="2"/>
  <c r="S277" i="2"/>
  <c r="T277" i="2"/>
  <c r="U277" i="2"/>
  <c r="V277" i="2"/>
  <c r="W277" i="2"/>
  <c r="X277" i="2"/>
  <c r="G278" i="2"/>
  <c r="H278" i="2"/>
  <c r="I278" i="2"/>
  <c r="J278" i="2"/>
  <c r="K278" i="2"/>
  <c r="L278" i="2"/>
  <c r="M278" i="2"/>
  <c r="N278" i="2"/>
  <c r="O278" i="2"/>
  <c r="P278" i="2"/>
  <c r="Q278" i="2"/>
  <c r="R278" i="2"/>
  <c r="S278" i="2"/>
  <c r="T278" i="2"/>
  <c r="U278" i="2"/>
  <c r="V278" i="2"/>
  <c r="W278" i="2"/>
  <c r="X278" i="2"/>
  <c r="G279" i="2"/>
  <c r="H279" i="2"/>
  <c r="I279" i="2"/>
  <c r="J279" i="2"/>
  <c r="K279" i="2"/>
  <c r="L279" i="2"/>
  <c r="M279" i="2"/>
  <c r="N279" i="2"/>
  <c r="O279" i="2"/>
  <c r="P279" i="2"/>
  <c r="Q279" i="2"/>
  <c r="R279" i="2"/>
  <c r="S279" i="2"/>
  <c r="T279" i="2"/>
  <c r="U279" i="2"/>
  <c r="V279" i="2"/>
  <c r="W279" i="2"/>
  <c r="X279" i="2"/>
  <c r="G280" i="2"/>
  <c r="H280" i="2"/>
  <c r="I280" i="2"/>
  <c r="J280" i="2"/>
  <c r="K280" i="2"/>
  <c r="L280" i="2"/>
  <c r="M280" i="2"/>
  <c r="N280" i="2"/>
  <c r="O280" i="2"/>
  <c r="P280" i="2"/>
  <c r="Q280" i="2"/>
  <c r="R280" i="2"/>
  <c r="S280" i="2"/>
  <c r="T280" i="2"/>
  <c r="U280" i="2"/>
  <c r="V280" i="2"/>
  <c r="W280" i="2"/>
  <c r="X280" i="2"/>
  <c r="G281" i="2"/>
  <c r="H281" i="2"/>
  <c r="I281" i="2"/>
  <c r="J281" i="2"/>
  <c r="K281" i="2"/>
  <c r="L281" i="2"/>
  <c r="M281" i="2"/>
  <c r="N281" i="2"/>
  <c r="O281" i="2"/>
  <c r="P281" i="2"/>
  <c r="Q281" i="2"/>
  <c r="R281" i="2"/>
  <c r="S281" i="2"/>
  <c r="T281" i="2"/>
  <c r="U281" i="2"/>
  <c r="V281" i="2"/>
  <c r="W281" i="2"/>
  <c r="X281" i="2"/>
  <c r="G282" i="2"/>
  <c r="H282" i="2"/>
  <c r="I282" i="2"/>
  <c r="J282" i="2"/>
  <c r="K282" i="2"/>
  <c r="L282" i="2"/>
  <c r="M282" i="2"/>
  <c r="N282" i="2"/>
  <c r="O282" i="2"/>
  <c r="P282" i="2"/>
  <c r="Q282" i="2"/>
  <c r="R282" i="2"/>
  <c r="S282" i="2"/>
  <c r="T282" i="2"/>
  <c r="U282" i="2"/>
  <c r="V282" i="2"/>
  <c r="W282" i="2"/>
  <c r="X282" i="2"/>
  <c r="G283" i="2"/>
  <c r="H283" i="2"/>
  <c r="I283" i="2"/>
  <c r="J283" i="2"/>
  <c r="K283" i="2"/>
  <c r="L283" i="2"/>
  <c r="M283" i="2"/>
  <c r="N283" i="2"/>
  <c r="O283" i="2"/>
  <c r="P283" i="2"/>
  <c r="Q283" i="2"/>
  <c r="R283" i="2"/>
  <c r="S283" i="2"/>
  <c r="T283" i="2"/>
  <c r="U283" i="2"/>
  <c r="V283" i="2"/>
  <c r="W283" i="2"/>
  <c r="X283" i="2"/>
  <c r="G284" i="2"/>
  <c r="H284" i="2"/>
  <c r="I284" i="2"/>
  <c r="J284" i="2"/>
  <c r="K284" i="2"/>
  <c r="L284" i="2"/>
  <c r="M284" i="2"/>
  <c r="N284" i="2"/>
  <c r="O284" i="2"/>
  <c r="P284" i="2"/>
  <c r="Q284" i="2"/>
  <c r="R284" i="2"/>
  <c r="S284" i="2"/>
  <c r="T284" i="2"/>
  <c r="U284" i="2"/>
  <c r="V284" i="2"/>
  <c r="W284" i="2"/>
  <c r="X284" i="2"/>
  <c r="G285" i="2"/>
  <c r="H285" i="2"/>
  <c r="I285" i="2"/>
  <c r="J285" i="2"/>
  <c r="K285" i="2"/>
  <c r="L285" i="2"/>
  <c r="M285" i="2"/>
  <c r="N285" i="2"/>
  <c r="O285" i="2"/>
  <c r="P285" i="2"/>
  <c r="Q285" i="2"/>
  <c r="R285" i="2"/>
  <c r="S285" i="2"/>
  <c r="T285" i="2"/>
  <c r="U285" i="2"/>
  <c r="V285" i="2"/>
  <c r="W285" i="2"/>
  <c r="X285" i="2"/>
  <c r="G286" i="2"/>
  <c r="H286" i="2"/>
  <c r="I286" i="2"/>
  <c r="J286" i="2"/>
  <c r="K286" i="2"/>
  <c r="L286" i="2"/>
  <c r="M286" i="2"/>
  <c r="N286" i="2"/>
  <c r="O286" i="2"/>
  <c r="P286" i="2"/>
  <c r="Q286" i="2"/>
  <c r="R286" i="2"/>
  <c r="S286" i="2"/>
  <c r="T286" i="2"/>
  <c r="U286" i="2"/>
  <c r="V286" i="2"/>
  <c r="W286" i="2"/>
  <c r="X286" i="2"/>
  <c r="G287" i="2"/>
  <c r="H287" i="2"/>
  <c r="I287" i="2"/>
  <c r="J287" i="2"/>
  <c r="K287" i="2"/>
  <c r="L287" i="2"/>
  <c r="M287" i="2"/>
  <c r="N287" i="2"/>
  <c r="O287" i="2"/>
  <c r="P287" i="2"/>
  <c r="Q287" i="2"/>
  <c r="R287" i="2"/>
  <c r="S287" i="2"/>
  <c r="T287" i="2"/>
  <c r="U287" i="2"/>
  <c r="V287" i="2"/>
  <c r="W287" i="2"/>
  <c r="X287" i="2"/>
  <c r="G288" i="2"/>
  <c r="H288" i="2"/>
  <c r="I288" i="2"/>
  <c r="J288" i="2"/>
  <c r="K288" i="2"/>
  <c r="L288" i="2"/>
  <c r="M288" i="2"/>
  <c r="N288" i="2"/>
  <c r="O288" i="2"/>
  <c r="P288" i="2"/>
  <c r="Q288" i="2"/>
  <c r="R288" i="2"/>
  <c r="S288" i="2"/>
  <c r="T288" i="2"/>
  <c r="U288" i="2"/>
  <c r="V288" i="2"/>
  <c r="W288" i="2"/>
  <c r="X288" i="2"/>
  <c r="G289" i="2"/>
  <c r="H289" i="2"/>
  <c r="I289" i="2"/>
  <c r="J289" i="2"/>
  <c r="K289" i="2"/>
  <c r="L289" i="2"/>
  <c r="M289" i="2"/>
  <c r="N289" i="2"/>
  <c r="O289" i="2"/>
  <c r="P289" i="2"/>
  <c r="Q289" i="2"/>
  <c r="R289" i="2"/>
  <c r="S289" i="2"/>
  <c r="T289" i="2"/>
  <c r="U289" i="2"/>
  <c r="V289" i="2"/>
  <c r="W289" i="2"/>
  <c r="X289" i="2"/>
  <c r="G290" i="2"/>
  <c r="H290" i="2"/>
  <c r="I290" i="2"/>
  <c r="J290" i="2"/>
  <c r="K290" i="2"/>
  <c r="L290" i="2"/>
  <c r="M290" i="2"/>
  <c r="N290" i="2"/>
  <c r="O290" i="2"/>
  <c r="P290" i="2"/>
  <c r="Q290" i="2"/>
  <c r="R290" i="2"/>
  <c r="S290" i="2"/>
  <c r="T290" i="2"/>
  <c r="U290" i="2"/>
  <c r="V290" i="2"/>
  <c r="W290" i="2"/>
  <c r="X290" i="2"/>
  <c r="G291" i="2"/>
  <c r="H291" i="2"/>
  <c r="I291" i="2"/>
  <c r="J291" i="2"/>
  <c r="K291" i="2"/>
  <c r="L291" i="2"/>
  <c r="M291" i="2"/>
  <c r="N291" i="2"/>
  <c r="O291" i="2"/>
  <c r="P291" i="2"/>
  <c r="Q291" i="2"/>
  <c r="R291" i="2"/>
  <c r="S291" i="2"/>
  <c r="T291" i="2"/>
  <c r="U291" i="2"/>
  <c r="V291" i="2"/>
  <c r="W291" i="2"/>
  <c r="X291" i="2"/>
  <c r="G292" i="2"/>
  <c r="H292" i="2"/>
  <c r="I292" i="2"/>
  <c r="J292" i="2"/>
  <c r="K292" i="2"/>
  <c r="L292" i="2"/>
  <c r="M292" i="2"/>
  <c r="N292" i="2"/>
  <c r="O292" i="2"/>
  <c r="P292" i="2"/>
  <c r="Q292" i="2"/>
  <c r="R292" i="2"/>
  <c r="S292" i="2"/>
  <c r="T292" i="2"/>
  <c r="U292" i="2"/>
  <c r="V292" i="2"/>
  <c r="W292" i="2"/>
  <c r="X292" i="2"/>
  <c r="G293" i="2"/>
  <c r="H293" i="2"/>
  <c r="I293" i="2"/>
  <c r="J293" i="2"/>
  <c r="K293" i="2"/>
  <c r="L293" i="2"/>
  <c r="M293" i="2"/>
  <c r="N293" i="2"/>
  <c r="O293" i="2"/>
  <c r="P293" i="2"/>
  <c r="Q293" i="2"/>
  <c r="R293" i="2"/>
  <c r="S293" i="2"/>
  <c r="T293" i="2"/>
  <c r="U293" i="2"/>
  <c r="V293" i="2"/>
  <c r="W293" i="2"/>
  <c r="X293" i="2"/>
  <c r="G294" i="2"/>
  <c r="H294" i="2"/>
  <c r="I294" i="2"/>
  <c r="J294" i="2"/>
  <c r="K294" i="2"/>
  <c r="L294" i="2"/>
  <c r="M294" i="2"/>
  <c r="N294" i="2"/>
  <c r="O294" i="2"/>
  <c r="P294" i="2"/>
  <c r="Q294" i="2"/>
  <c r="R294" i="2"/>
  <c r="S294" i="2"/>
  <c r="T294" i="2"/>
  <c r="U294" i="2"/>
  <c r="V294" i="2"/>
  <c r="W294" i="2"/>
  <c r="X294" i="2"/>
  <c r="G295" i="2"/>
  <c r="H295" i="2"/>
  <c r="I295" i="2"/>
  <c r="J295" i="2"/>
  <c r="K295" i="2"/>
  <c r="L295" i="2"/>
  <c r="M295" i="2"/>
  <c r="N295" i="2"/>
  <c r="O295" i="2"/>
  <c r="P295" i="2"/>
  <c r="Q295" i="2"/>
  <c r="R295" i="2"/>
  <c r="S295" i="2"/>
  <c r="T295" i="2"/>
  <c r="U295" i="2"/>
  <c r="V295" i="2"/>
  <c r="W295" i="2"/>
  <c r="X295" i="2"/>
  <c r="G296" i="2"/>
  <c r="H296" i="2"/>
  <c r="I296" i="2"/>
  <c r="J296" i="2"/>
  <c r="K296" i="2"/>
  <c r="L296" i="2"/>
  <c r="M296" i="2"/>
  <c r="N296" i="2"/>
  <c r="O296" i="2"/>
  <c r="P296" i="2"/>
  <c r="Q296" i="2"/>
  <c r="R296" i="2"/>
  <c r="S296" i="2"/>
  <c r="T296" i="2"/>
  <c r="U296" i="2"/>
  <c r="V296" i="2"/>
  <c r="W296" i="2"/>
  <c r="X296" i="2"/>
  <c r="G297" i="2"/>
  <c r="H297" i="2"/>
  <c r="I297" i="2"/>
  <c r="J297" i="2"/>
  <c r="K297" i="2"/>
  <c r="L297" i="2"/>
  <c r="M297" i="2"/>
  <c r="N297" i="2"/>
  <c r="O297" i="2"/>
  <c r="P297" i="2"/>
  <c r="Q297" i="2"/>
  <c r="R297" i="2"/>
  <c r="S297" i="2"/>
  <c r="T297" i="2"/>
  <c r="U297" i="2"/>
  <c r="V297" i="2"/>
  <c r="W297" i="2"/>
  <c r="X297" i="2"/>
  <c r="G298" i="2"/>
  <c r="H298" i="2"/>
  <c r="I298" i="2"/>
  <c r="J298" i="2"/>
  <c r="K298" i="2"/>
  <c r="L298" i="2"/>
  <c r="M298" i="2"/>
  <c r="N298" i="2"/>
  <c r="O298" i="2"/>
  <c r="P298" i="2"/>
  <c r="Q298" i="2"/>
  <c r="R298" i="2"/>
  <c r="S298" i="2"/>
  <c r="T298" i="2"/>
  <c r="U298" i="2"/>
  <c r="V298" i="2"/>
  <c r="W298" i="2"/>
  <c r="X298" i="2"/>
  <c r="G299" i="2"/>
  <c r="H299" i="2"/>
  <c r="I299" i="2"/>
  <c r="J299" i="2"/>
  <c r="K299" i="2"/>
  <c r="L299" i="2"/>
  <c r="M299" i="2"/>
  <c r="N299" i="2"/>
  <c r="O299" i="2"/>
  <c r="P299" i="2"/>
  <c r="Q299" i="2"/>
  <c r="R299" i="2"/>
  <c r="S299" i="2"/>
  <c r="T299" i="2"/>
  <c r="U299" i="2"/>
  <c r="V299" i="2"/>
  <c r="W299" i="2"/>
  <c r="X299" i="2"/>
  <c r="G300" i="2"/>
  <c r="H300" i="2"/>
  <c r="I300" i="2"/>
  <c r="J300" i="2"/>
  <c r="K300" i="2"/>
  <c r="L300" i="2"/>
  <c r="M300" i="2"/>
  <c r="N300" i="2"/>
  <c r="O300" i="2"/>
  <c r="P300" i="2"/>
  <c r="Q300" i="2"/>
  <c r="R300" i="2"/>
  <c r="T300" i="2"/>
  <c r="U300" i="2"/>
  <c r="V300" i="2"/>
  <c r="W300" i="2"/>
  <c r="X300" i="2"/>
  <c r="G301" i="2"/>
  <c r="H301" i="2"/>
  <c r="I301" i="2"/>
  <c r="J301" i="2"/>
  <c r="K301" i="2"/>
  <c r="L301" i="2"/>
  <c r="M301" i="2"/>
  <c r="N301" i="2"/>
  <c r="O301" i="2"/>
  <c r="P301" i="2"/>
  <c r="Q301" i="2"/>
  <c r="R301" i="2"/>
  <c r="S301" i="2"/>
  <c r="T301" i="2"/>
  <c r="U301" i="2"/>
  <c r="V301" i="2"/>
  <c r="W301" i="2"/>
  <c r="X301" i="2"/>
  <c r="G302" i="2"/>
  <c r="H302" i="2"/>
  <c r="I302" i="2"/>
  <c r="J302" i="2"/>
  <c r="K302" i="2"/>
  <c r="L302" i="2"/>
  <c r="M302" i="2"/>
  <c r="N302" i="2"/>
  <c r="O302" i="2"/>
  <c r="P302" i="2"/>
  <c r="Q302" i="2"/>
  <c r="R302" i="2"/>
  <c r="S302" i="2"/>
  <c r="T302" i="2"/>
  <c r="U302" i="2"/>
  <c r="V302" i="2"/>
  <c r="W302" i="2"/>
  <c r="X302" i="2"/>
  <c r="G303" i="2"/>
  <c r="H303" i="2"/>
  <c r="I303" i="2"/>
  <c r="J303" i="2"/>
  <c r="K303" i="2"/>
  <c r="L303" i="2"/>
  <c r="M303" i="2"/>
  <c r="N303" i="2"/>
  <c r="O303" i="2"/>
  <c r="P303" i="2"/>
  <c r="Q303" i="2"/>
  <c r="R303" i="2"/>
  <c r="S303" i="2"/>
  <c r="T303" i="2"/>
  <c r="U303" i="2"/>
  <c r="V303" i="2"/>
  <c r="W303" i="2"/>
  <c r="X303" i="2"/>
  <c r="G304" i="2"/>
  <c r="H304" i="2"/>
  <c r="I304" i="2"/>
  <c r="J304" i="2"/>
  <c r="K304" i="2"/>
  <c r="L304" i="2"/>
  <c r="M304" i="2"/>
  <c r="N304" i="2"/>
  <c r="O304" i="2"/>
  <c r="P304" i="2"/>
  <c r="Q304" i="2"/>
  <c r="R304" i="2"/>
  <c r="S304" i="2"/>
  <c r="T304" i="2"/>
  <c r="U304" i="2"/>
  <c r="V304" i="2"/>
  <c r="W304" i="2"/>
  <c r="X304" i="2"/>
  <c r="G305" i="2"/>
  <c r="H305" i="2"/>
  <c r="I305" i="2"/>
  <c r="J305" i="2"/>
  <c r="K305" i="2"/>
  <c r="L305" i="2"/>
  <c r="M305" i="2"/>
  <c r="N305" i="2"/>
  <c r="O305" i="2"/>
  <c r="P305" i="2"/>
  <c r="Q305" i="2"/>
  <c r="R305" i="2"/>
  <c r="S305" i="2"/>
  <c r="T305" i="2"/>
  <c r="U305" i="2"/>
  <c r="V305" i="2"/>
  <c r="W305" i="2"/>
  <c r="X305" i="2"/>
  <c r="G306" i="2"/>
  <c r="H306" i="2"/>
  <c r="I306" i="2"/>
  <c r="J306" i="2"/>
  <c r="K306" i="2"/>
  <c r="L306" i="2"/>
  <c r="M306" i="2"/>
  <c r="N306" i="2"/>
  <c r="O306" i="2"/>
  <c r="P306" i="2"/>
  <c r="Q306" i="2"/>
  <c r="R306" i="2"/>
  <c r="S306" i="2"/>
  <c r="T306" i="2"/>
  <c r="U306" i="2"/>
  <c r="V306" i="2"/>
  <c r="W306" i="2"/>
  <c r="X306" i="2"/>
  <c r="G307" i="2"/>
  <c r="H307" i="2"/>
  <c r="I307" i="2"/>
  <c r="J307" i="2"/>
  <c r="K307" i="2"/>
  <c r="L307" i="2"/>
  <c r="M307" i="2"/>
  <c r="N307" i="2"/>
  <c r="O307" i="2"/>
  <c r="P307" i="2"/>
  <c r="Q307" i="2"/>
  <c r="R307" i="2"/>
  <c r="S307" i="2"/>
  <c r="T307" i="2"/>
  <c r="U307" i="2"/>
  <c r="V307" i="2"/>
  <c r="W307" i="2"/>
  <c r="X307" i="2"/>
  <c r="G308" i="2"/>
  <c r="H308" i="2"/>
  <c r="I308" i="2"/>
  <c r="J308" i="2"/>
  <c r="K308" i="2"/>
  <c r="L308" i="2"/>
  <c r="M308" i="2"/>
  <c r="N308" i="2"/>
  <c r="O308" i="2"/>
  <c r="P308" i="2"/>
  <c r="Q308" i="2"/>
  <c r="R308" i="2"/>
  <c r="S308" i="2"/>
  <c r="T308" i="2"/>
  <c r="U308" i="2"/>
  <c r="V308" i="2"/>
  <c r="W308" i="2"/>
  <c r="X308" i="2"/>
  <c r="G309" i="2"/>
  <c r="H309" i="2"/>
  <c r="I309" i="2"/>
  <c r="J309" i="2"/>
  <c r="K309" i="2"/>
  <c r="L309" i="2"/>
  <c r="M309" i="2"/>
  <c r="N309" i="2"/>
  <c r="O309" i="2"/>
  <c r="P309" i="2"/>
  <c r="Q309" i="2"/>
  <c r="R309" i="2"/>
  <c r="S309" i="2"/>
  <c r="T309" i="2"/>
  <c r="U309" i="2"/>
  <c r="V309" i="2"/>
  <c r="W309" i="2"/>
  <c r="X309" i="2"/>
  <c r="G310" i="2"/>
  <c r="H310" i="2"/>
  <c r="I310" i="2"/>
  <c r="J310" i="2"/>
  <c r="K310" i="2"/>
  <c r="L310" i="2"/>
  <c r="M310" i="2"/>
  <c r="N310" i="2"/>
  <c r="O310" i="2"/>
  <c r="P310" i="2"/>
  <c r="Q310" i="2"/>
  <c r="R310" i="2"/>
  <c r="S310" i="2"/>
  <c r="T310" i="2"/>
  <c r="U310" i="2"/>
  <c r="V310" i="2"/>
  <c r="W310" i="2"/>
  <c r="X310" i="2"/>
  <c r="G311" i="2"/>
  <c r="H311" i="2"/>
  <c r="I311" i="2"/>
  <c r="J311" i="2"/>
  <c r="K311" i="2"/>
  <c r="L311" i="2"/>
  <c r="M311" i="2"/>
  <c r="N311" i="2"/>
  <c r="O311" i="2"/>
  <c r="P311" i="2"/>
  <c r="Q311" i="2"/>
  <c r="R311" i="2"/>
  <c r="S311" i="2"/>
  <c r="T311" i="2"/>
  <c r="U311" i="2"/>
  <c r="V311" i="2"/>
  <c r="W311" i="2"/>
  <c r="X311" i="2"/>
  <c r="G312" i="2"/>
  <c r="H312" i="2"/>
  <c r="I312" i="2"/>
  <c r="J312" i="2"/>
  <c r="K312" i="2"/>
  <c r="L312" i="2"/>
  <c r="M312" i="2"/>
  <c r="N312" i="2"/>
  <c r="O312" i="2"/>
  <c r="P312" i="2"/>
  <c r="Q312" i="2"/>
  <c r="R312" i="2"/>
  <c r="S312" i="2"/>
  <c r="T312" i="2"/>
  <c r="U312" i="2"/>
  <c r="V312" i="2"/>
  <c r="W312" i="2"/>
  <c r="X312" i="2"/>
  <c r="G313" i="2"/>
  <c r="H313" i="2"/>
  <c r="I313" i="2"/>
  <c r="J313" i="2"/>
  <c r="K313" i="2"/>
  <c r="L313" i="2"/>
  <c r="M313" i="2"/>
  <c r="N313" i="2"/>
  <c r="O313" i="2"/>
  <c r="P313" i="2"/>
  <c r="Q313" i="2"/>
  <c r="R313" i="2"/>
  <c r="S313" i="2"/>
  <c r="T313" i="2"/>
  <c r="U313" i="2"/>
  <c r="V313" i="2"/>
  <c r="W313" i="2"/>
  <c r="X313" i="2"/>
  <c r="G314" i="2"/>
  <c r="H314" i="2"/>
  <c r="I314" i="2"/>
  <c r="J314" i="2"/>
  <c r="K314" i="2"/>
  <c r="L314" i="2"/>
  <c r="M314" i="2"/>
  <c r="N314" i="2"/>
  <c r="O314" i="2"/>
  <c r="P314" i="2"/>
  <c r="Q314" i="2"/>
  <c r="R314" i="2"/>
  <c r="S314" i="2"/>
  <c r="T314" i="2"/>
  <c r="U314" i="2"/>
  <c r="V314" i="2"/>
  <c r="W314" i="2"/>
  <c r="X314" i="2"/>
  <c r="G315" i="2"/>
  <c r="H315" i="2"/>
  <c r="I315" i="2"/>
  <c r="J315" i="2"/>
  <c r="K315" i="2"/>
  <c r="L315" i="2"/>
  <c r="M315" i="2"/>
  <c r="N315" i="2"/>
  <c r="O315" i="2"/>
  <c r="P315" i="2"/>
  <c r="Q315" i="2"/>
  <c r="R315" i="2"/>
  <c r="S315" i="2"/>
  <c r="T315" i="2"/>
  <c r="U315" i="2"/>
  <c r="V315" i="2"/>
  <c r="W315" i="2"/>
  <c r="X315" i="2"/>
  <c r="G316" i="2"/>
  <c r="H316" i="2"/>
  <c r="I316" i="2"/>
  <c r="J316" i="2"/>
  <c r="K316" i="2"/>
  <c r="L316" i="2"/>
  <c r="M316" i="2"/>
  <c r="N316" i="2"/>
  <c r="O316" i="2"/>
  <c r="P316" i="2"/>
  <c r="Q316" i="2"/>
  <c r="R316" i="2"/>
  <c r="S316" i="2"/>
  <c r="T316" i="2"/>
  <c r="U316" i="2"/>
  <c r="V316" i="2"/>
  <c r="W316" i="2"/>
  <c r="X316" i="2"/>
  <c r="G317" i="2"/>
  <c r="H317" i="2"/>
  <c r="I317" i="2"/>
  <c r="J317" i="2"/>
  <c r="K317" i="2"/>
  <c r="L317" i="2"/>
  <c r="M317" i="2"/>
  <c r="N317" i="2"/>
  <c r="O317" i="2"/>
  <c r="P317" i="2"/>
  <c r="Q317" i="2"/>
  <c r="R317" i="2"/>
  <c r="S317" i="2"/>
  <c r="T317" i="2"/>
  <c r="U317" i="2"/>
  <c r="V317" i="2"/>
  <c r="W317" i="2"/>
  <c r="X317" i="2"/>
  <c r="G318" i="2"/>
  <c r="H318" i="2"/>
  <c r="I318" i="2"/>
  <c r="J318" i="2"/>
  <c r="K318" i="2"/>
  <c r="L318" i="2"/>
  <c r="M318" i="2"/>
  <c r="N318" i="2"/>
  <c r="O318" i="2"/>
  <c r="P318" i="2"/>
  <c r="Q318" i="2"/>
  <c r="R318" i="2"/>
  <c r="S318" i="2"/>
  <c r="T318" i="2"/>
  <c r="U318" i="2"/>
  <c r="V318" i="2"/>
  <c r="W318" i="2"/>
  <c r="X318" i="2"/>
  <c r="G319" i="2"/>
  <c r="H319" i="2"/>
  <c r="I319" i="2"/>
  <c r="J319" i="2"/>
  <c r="K319" i="2"/>
  <c r="L319" i="2"/>
  <c r="M319" i="2"/>
  <c r="N319" i="2"/>
  <c r="O319" i="2"/>
  <c r="P319" i="2"/>
  <c r="Q319" i="2"/>
  <c r="R319" i="2"/>
  <c r="S319" i="2"/>
  <c r="T319" i="2"/>
  <c r="U319" i="2"/>
  <c r="V319" i="2"/>
  <c r="W319" i="2"/>
  <c r="X319" i="2"/>
  <c r="G320" i="2"/>
  <c r="H320" i="2"/>
  <c r="I320" i="2"/>
  <c r="J320" i="2"/>
  <c r="K320" i="2"/>
  <c r="L320" i="2"/>
  <c r="M320" i="2"/>
  <c r="N320" i="2"/>
  <c r="O320" i="2"/>
  <c r="P320" i="2"/>
  <c r="Q320" i="2"/>
  <c r="R320" i="2"/>
  <c r="S320" i="2"/>
  <c r="T320" i="2"/>
  <c r="U320" i="2"/>
  <c r="V320" i="2"/>
  <c r="W320" i="2"/>
  <c r="X320" i="2"/>
  <c r="G321" i="2"/>
  <c r="H321" i="2"/>
  <c r="I321" i="2"/>
  <c r="J321" i="2"/>
  <c r="K321" i="2"/>
  <c r="L321" i="2"/>
  <c r="M321" i="2"/>
  <c r="N321" i="2"/>
  <c r="O321" i="2"/>
  <c r="P321" i="2"/>
  <c r="Q321" i="2"/>
  <c r="R321" i="2"/>
  <c r="S321" i="2"/>
  <c r="T321" i="2"/>
  <c r="U321" i="2"/>
  <c r="V321" i="2"/>
  <c r="W321" i="2"/>
  <c r="X321" i="2"/>
  <c r="G322" i="2"/>
  <c r="H322" i="2"/>
  <c r="I322" i="2"/>
  <c r="J322" i="2"/>
  <c r="K322" i="2"/>
  <c r="L322" i="2"/>
  <c r="M322" i="2"/>
  <c r="N322" i="2"/>
  <c r="O322" i="2"/>
  <c r="P322" i="2"/>
  <c r="Q322" i="2"/>
  <c r="R322" i="2"/>
  <c r="S322" i="2"/>
  <c r="T322" i="2"/>
  <c r="U322" i="2"/>
  <c r="V322" i="2"/>
  <c r="W322" i="2"/>
  <c r="X322" i="2"/>
  <c r="G323" i="2"/>
  <c r="H323" i="2"/>
  <c r="I323" i="2"/>
  <c r="J323" i="2"/>
  <c r="K323" i="2"/>
  <c r="L323" i="2"/>
  <c r="M323" i="2"/>
  <c r="N323" i="2"/>
  <c r="O323" i="2"/>
  <c r="P323" i="2"/>
  <c r="Q323" i="2"/>
  <c r="R323" i="2"/>
  <c r="S323" i="2"/>
  <c r="T323" i="2"/>
  <c r="U323" i="2"/>
  <c r="V323" i="2"/>
  <c r="W323" i="2"/>
  <c r="X32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" i="2"/>
  <c r="B23" i="4"/>
  <c r="D4" i="4"/>
  <c r="E4" i="4"/>
  <c r="F4" i="4"/>
  <c r="G4" i="4"/>
  <c r="B4" i="4"/>
  <c r="C4" i="4"/>
  <c r="G24" i="4"/>
  <c r="G44" i="4"/>
  <c r="C24" i="4"/>
  <c r="C44" i="4"/>
  <c r="E24" i="4"/>
  <c r="E44" i="4"/>
  <c r="D24" i="4"/>
  <c r="D44" i="4"/>
  <c r="F24" i="4"/>
  <c r="F44" i="4"/>
  <c r="B24" i="4"/>
  <c r="E23" i="4"/>
  <c r="F23" i="4"/>
  <c r="F43" i="4"/>
  <c r="G23" i="4"/>
  <c r="G43" i="4"/>
  <c r="D23" i="4"/>
  <c r="C23" i="4"/>
  <c r="C3" i="4"/>
  <c r="G3" i="4"/>
  <c r="B3" i="4"/>
  <c r="E3" i="4"/>
  <c r="D3" i="4"/>
  <c r="F3" i="4"/>
  <c r="E28" i="4"/>
  <c r="E48" i="4"/>
  <c r="C28" i="4"/>
  <c r="C48" i="4"/>
  <c r="F28" i="4"/>
  <c r="F48" i="4"/>
  <c r="B28" i="4"/>
  <c r="D28" i="4"/>
  <c r="D48" i="4"/>
  <c r="G28" i="4"/>
  <c r="G48" i="4"/>
  <c r="B7" i="4"/>
  <c r="D7" i="4"/>
  <c r="G7" i="4"/>
  <c r="C7" i="4"/>
  <c r="F7" i="4"/>
  <c r="E7" i="4"/>
  <c r="G27" i="4"/>
  <c r="G47" i="4"/>
  <c r="D27" i="4"/>
  <c r="D47" i="4"/>
  <c r="F27" i="4"/>
  <c r="F47" i="4"/>
  <c r="B27" i="4"/>
  <c r="C27" i="4"/>
  <c r="C47" i="4"/>
  <c r="E27" i="4"/>
  <c r="E47" i="4"/>
  <c r="D8" i="4"/>
  <c r="G8" i="4"/>
  <c r="E8" i="4"/>
  <c r="F8" i="4"/>
  <c r="B8" i="4"/>
  <c r="C8" i="4"/>
  <c r="B6" i="4"/>
  <c r="C6" i="4"/>
  <c r="E6" i="4"/>
  <c r="D6" i="4"/>
  <c r="F6" i="4"/>
  <c r="G6" i="4"/>
  <c r="F26" i="4"/>
  <c r="F46" i="4"/>
  <c r="B26" i="4"/>
  <c r="G26" i="4"/>
  <c r="G46" i="4"/>
  <c r="C26" i="4"/>
  <c r="C46" i="4"/>
  <c r="D26" i="4"/>
  <c r="D46" i="4"/>
  <c r="E26" i="4"/>
  <c r="E46" i="4"/>
  <c r="F5" i="4"/>
  <c r="B5" i="4"/>
  <c r="G5" i="4"/>
  <c r="D5" i="4"/>
  <c r="E5" i="4"/>
  <c r="C5" i="4"/>
  <c r="G25" i="4"/>
  <c r="G45" i="4"/>
  <c r="C25" i="4"/>
  <c r="E25" i="4"/>
  <c r="E45" i="4"/>
  <c r="D25" i="4"/>
  <c r="F25" i="4"/>
  <c r="F45" i="4"/>
  <c r="B25" i="4"/>
  <c r="D12" i="4"/>
  <c r="E12" i="4"/>
  <c r="B12" i="4"/>
  <c r="C12" i="4"/>
  <c r="F12" i="4"/>
  <c r="G12" i="4"/>
  <c r="E31" i="4"/>
  <c r="E51" i="4"/>
  <c r="C31" i="4"/>
  <c r="C51" i="4"/>
  <c r="F31" i="4"/>
  <c r="F51" i="4"/>
  <c r="G31" i="4"/>
  <c r="G51" i="4"/>
  <c r="B31" i="4"/>
  <c r="D31" i="4"/>
  <c r="D51" i="4"/>
  <c r="G30" i="4"/>
  <c r="G50" i="4"/>
  <c r="E30" i="4"/>
  <c r="E50" i="4"/>
  <c r="B30" i="4"/>
  <c r="D30" i="4"/>
  <c r="D50" i="4"/>
  <c r="C30" i="4"/>
  <c r="C50" i="4"/>
  <c r="F30" i="4"/>
  <c r="F50" i="4"/>
  <c r="B17" i="4"/>
  <c r="G17" i="4"/>
  <c r="C17" i="4"/>
  <c r="D17" i="4"/>
  <c r="E17" i="4"/>
  <c r="F17" i="4"/>
  <c r="F29" i="4"/>
  <c r="F49" i="4"/>
  <c r="B29" i="4"/>
  <c r="G29" i="4"/>
  <c r="G49" i="4"/>
  <c r="E29" i="4"/>
  <c r="E49" i="4"/>
  <c r="D29" i="4"/>
  <c r="D49" i="4"/>
  <c r="C29" i="4"/>
  <c r="C49" i="4"/>
  <c r="G16" i="4"/>
  <c r="B16" i="4"/>
  <c r="E16" i="4"/>
  <c r="C16" i="4"/>
  <c r="D16" i="4"/>
  <c r="F16" i="4"/>
  <c r="C36" i="4"/>
  <c r="C56" i="4"/>
  <c r="G36" i="4"/>
  <c r="G56" i="4"/>
  <c r="F36" i="4"/>
  <c r="F56" i="4"/>
  <c r="E36" i="4"/>
  <c r="E56" i="4"/>
  <c r="D36" i="4"/>
  <c r="D56" i="4"/>
  <c r="B36" i="4"/>
  <c r="D10" i="4"/>
  <c r="C10" i="4"/>
  <c r="E10" i="4"/>
  <c r="F10" i="4"/>
  <c r="B10" i="4"/>
  <c r="G10" i="4"/>
  <c r="F15" i="4"/>
  <c r="G15" i="4"/>
  <c r="B15" i="4"/>
  <c r="D15" i="4"/>
  <c r="C15" i="4"/>
  <c r="E15" i="4"/>
  <c r="G35" i="4"/>
  <c r="G55" i="4"/>
  <c r="F35" i="4"/>
  <c r="F55" i="4"/>
  <c r="E35" i="4"/>
  <c r="E55" i="4"/>
  <c r="D35" i="4"/>
  <c r="D55" i="4"/>
  <c r="C35" i="4"/>
  <c r="C55" i="4"/>
  <c r="B35" i="4"/>
  <c r="B55" i="4"/>
  <c r="G32" i="4"/>
  <c r="G52" i="4"/>
  <c r="F32" i="4"/>
  <c r="F52" i="4"/>
  <c r="E32" i="4"/>
  <c r="E52" i="4"/>
  <c r="D32" i="4"/>
  <c r="D52" i="4"/>
  <c r="C32" i="4"/>
  <c r="C52" i="4"/>
  <c r="B32" i="4"/>
  <c r="F11" i="4"/>
  <c r="D11" i="4"/>
  <c r="G11" i="4"/>
  <c r="E11" i="4"/>
  <c r="B11" i="4"/>
  <c r="C11" i="4"/>
  <c r="D18" i="4"/>
  <c r="B18" i="4"/>
  <c r="E18" i="4"/>
  <c r="C18" i="4"/>
  <c r="F18" i="4"/>
  <c r="G18" i="4"/>
  <c r="C37" i="4"/>
  <c r="C57" i="4"/>
  <c r="F37" i="4"/>
  <c r="F57" i="4"/>
  <c r="D37" i="4"/>
  <c r="D57" i="4"/>
  <c r="G37" i="4"/>
  <c r="G57" i="4"/>
  <c r="E37" i="4"/>
  <c r="E57" i="4"/>
  <c r="B37" i="4"/>
  <c r="B57" i="4"/>
  <c r="D14" i="4"/>
  <c r="E14" i="4"/>
  <c r="B14" i="4"/>
  <c r="F14" i="4"/>
  <c r="C14" i="4"/>
  <c r="G14" i="4"/>
  <c r="G34" i="4"/>
  <c r="G54" i="4"/>
  <c r="F34" i="4"/>
  <c r="F54" i="4"/>
  <c r="E34" i="4"/>
  <c r="E54" i="4"/>
  <c r="D34" i="4"/>
  <c r="D54" i="4"/>
  <c r="C34" i="4"/>
  <c r="C54" i="4"/>
  <c r="B34" i="4"/>
  <c r="E38" i="4"/>
  <c r="E58" i="4"/>
  <c r="F38" i="4"/>
  <c r="F58" i="4"/>
  <c r="C38" i="4"/>
  <c r="C58" i="4"/>
  <c r="G38" i="4"/>
  <c r="G58" i="4"/>
  <c r="D38" i="4"/>
  <c r="D58" i="4"/>
  <c r="B38" i="4"/>
  <c r="B58" i="4"/>
  <c r="B9" i="4"/>
  <c r="C9" i="4"/>
  <c r="D9" i="4"/>
  <c r="F9" i="4"/>
  <c r="G9" i="4"/>
  <c r="E9" i="4"/>
  <c r="B13" i="4"/>
  <c r="F13" i="4"/>
  <c r="G13" i="4"/>
  <c r="C13" i="4"/>
  <c r="D13" i="4"/>
  <c r="E13" i="4"/>
  <c r="G33" i="4"/>
  <c r="G53" i="4"/>
  <c r="F33" i="4"/>
  <c r="F53" i="4"/>
  <c r="E33" i="4"/>
  <c r="E53" i="4"/>
  <c r="D33" i="4"/>
  <c r="D53" i="4"/>
  <c r="C33" i="4"/>
  <c r="C53" i="4"/>
  <c r="B33" i="4"/>
  <c r="B56" i="4"/>
  <c r="H12" i="4"/>
  <c r="H13" i="4"/>
  <c r="H9" i="4"/>
  <c r="H4" i="4"/>
  <c r="H18" i="4"/>
  <c r="D43" i="4"/>
  <c r="H11" i="4"/>
  <c r="H8" i="4"/>
  <c r="H10" i="4"/>
  <c r="H15" i="4"/>
  <c r="H17" i="4"/>
  <c r="H3" i="4"/>
  <c r="H16" i="4"/>
  <c r="H5" i="4"/>
  <c r="H7" i="4"/>
  <c r="H14" i="4"/>
  <c r="H6" i="4"/>
  <c r="E43" i="4"/>
  <c r="D45" i="4"/>
  <c r="B50" i="4"/>
  <c r="B53" i="4"/>
  <c r="B54" i="4"/>
  <c r="B45" i="4"/>
  <c r="B46" i="4"/>
  <c r="B47" i="4"/>
  <c r="C45" i="4"/>
  <c r="B48" i="4"/>
  <c r="B43" i="4"/>
  <c r="B44" i="4"/>
  <c r="B51" i="4"/>
  <c r="B52" i="4"/>
  <c r="B49" i="4"/>
  <c r="C43" i="4"/>
</calcChain>
</file>

<file path=xl/comments1.xml><?xml version="1.0" encoding="utf-8"?>
<comments xmlns="http://schemas.openxmlformats.org/spreadsheetml/2006/main">
  <authors>
    <author>Kern, Nicolas</author>
  </authors>
  <commentList>
    <comment ref="U300" authorId="0">
      <text>
        <r>
          <rPr>
            <b/>
            <sz val="9"/>
            <color indexed="81"/>
            <rFont val="Tahoma"/>
            <family val="2"/>
          </rPr>
          <t>Kern, Nicolas:</t>
        </r>
        <r>
          <rPr>
            <sz val="9"/>
            <color indexed="81"/>
            <rFont val="Tahoma"/>
            <family val="2"/>
          </rPr>
          <t xml:space="preserve">
When updating rankings, be sure to maintain formula.</t>
        </r>
      </text>
    </comment>
  </commentList>
</comments>
</file>

<file path=xl/comments2.xml><?xml version="1.0" encoding="utf-8"?>
<comments xmlns="http://schemas.openxmlformats.org/spreadsheetml/2006/main">
  <authors>
    <author>Kern, Nicolas</author>
  </authors>
  <commentList>
    <comment ref="R299" authorId="0">
      <text>
        <r>
          <rPr>
            <b/>
            <sz val="9"/>
            <color indexed="81"/>
            <rFont val="Tahoma"/>
            <family val="2"/>
          </rPr>
          <t>Kern, Nicolas:</t>
        </r>
        <r>
          <rPr>
            <sz val="9"/>
            <color indexed="81"/>
            <rFont val="Tahoma"/>
            <family val="2"/>
          </rPr>
          <t xml:space="preserve">
When projections are updated, don't forget to reinsert formula:
=VLOOKUP(LEFT(B299,5)&amp;"*",'numberFire DST-K FP'!$A$3:$L$68,10,FALSE)</t>
        </r>
      </text>
    </comment>
  </commentList>
</comments>
</file>

<file path=xl/connections.xml><?xml version="1.0" encoding="utf-8"?>
<connections xmlns="http://schemas.openxmlformats.org/spreadsheetml/2006/main">
  <connection id="1" name="ADP" type="6" refreshedVersion="4" background="1" saveData="1">
    <textPr codePage="437" sourceFile="C:\Users\nkern\Documents\Fantasy Football\2014\Working CSVs\ADP.csv" tab="0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Connection" type="4" refreshedVersion="4" background="1" saveData="1">
    <webPr sourceData="1" parsePre="1" consecutive="1" xl2000="1" url="http://football.razzball.com/projections" htmlTables="1"/>
  </connection>
  <connection id="3" name="ECR-PlusRazzball_Standard" type="6" refreshedVersion="4" background="1" saveData="1">
    <textPr codePage="437" sourceFile="C:\Users\nkern\Documents\Fantasy Football\2014\Working CSVs\ECR-PlusRazzball_Standard.csv" tab="0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<sst xmlns="http://schemas.openxmlformats.org/spreadsheetml/2006/main" count="3823" uniqueCount="1320">
  <si>
    <t>Rank</t>
  </si>
  <si>
    <t>Player</t>
  </si>
  <si>
    <t>Owner</t>
  </si>
  <si>
    <t>Team</t>
  </si>
  <si>
    <t>Pos</t>
  </si>
  <si>
    <t>Pass Yds</t>
  </si>
  <si>
    <t>Pass TDs</t>
  </si>
  <si>
    <t>INT</t>
  </si>
  <si>
    <t>Rush Yds</t>
  </si>
  <si>
    <t>FL</t>
  </si>
  <si>
    <t>REC</t>
  </si>
  <si>
    <t>Standard</t>
  </si>
  <si>
    <t>0.5 PPR</t>
  </si>
  <si>
    <t>Fantasy Points</t>
  </si>
  <si>
    <t>Rec</t>
  </si>
  <si>
    <t>Rec Yds</t>
  </si>
  <si>
    <t>Rec TDs</t>
  </si>
  <si>
    <t>Dollar Values</t>
  </si>
  <si>
    <t>Player Info</t>
  </si>
  <si>
    <t>#</t>
  </si>
  <si>
    <t>NAME</t>
  </si>
  <si>
    <t>POS</t>
  </si>
  <si>
    <t>TEAM</t>
  </si>
  <si>
    <t>PASS ATT</t>
  </si>
  <si>
    <t>COMP</t>
  </si>
  <si>
    <t>CMP%</t>
  </si>
  <si>
    <t>PASS YDS</t>
  </si>
  <si>
    <t>PASS TDS</t>
  </si>
  <si>
    <t>RUSH ATT</t>
  </si>
  <si>
    <t>RUSH YDS</t>
  </si>
  <si>
    <t>RUSH TDS</t>
  </si>
  <si>
    <t>REC YDS</t>
  </si>
  <si>
    <t>REC TD</t>
  </si>
  <si>
    <t>STANDARD</t>
  </si>
  <si>
    <t>0.5-PPR</t>
  </si>
  <si>
    <t>1.0-PPR</t>
  </si>
  <si>
    <t>STANDARD $</t>
  </si>
  <si>
    <t>0.5-PPR $</t>
  </si>
  <si>
    <t>1.0-PPR $</t>
  </si>
  <si>
    <t>Jamaal Charles</t>
  </si>
  <si>
    <t>RB</t>
  </si>
  <si>
    <t>KC</t>
  </si>
  <si>
    <t>Aaron Rodgers</t>
  </si>
  <si>
    <t>QB</t>
  </si>
  <si>
    <t>GB</t>
  </si>
  <si>
    <t>Drew Brees</t>
  </si>
  <si>
    <t>NO</t>
  </si>
  <si>
    <t>Adrian Peterson</t>
  </si>
  <si>
    <t>MIN</t>
  </si>
  <si>
    <t>Peyton Manning</t>
  </si>
  <si>
    <t>DEN</t>
  </si>
  <si>
    <t>Andrew Luck</t>
  </si>
  <si>
    <t>IND</t>
  </si>
  <si>
    <t>Matt Forte</t>
  </si>
  <si>
    <t>CHI</t>
  </si>
  <si>
    <t>Cam Newton</t>
  </si>
  <si>
    <t>CAR</t>
  </si>
  <si>
    <t>Calvin Johnson</t>
  </si>
  <si>
    <t>WR</t>
  </si>
  <si>
    <t>DET</t>
  </si>
  <si>
    <t>Tom Brady</t>
  </si>
  <si>
    <t>NE</t>
  </si>
  <si>
    <t>Matt Ryan</t>
  </si>
  <si>
    <t>ATL</t>
  </si>
  <si>
    <t>Jimmy Graham</t>
  </si>
  <si>
    <t>TE</t>
  </si>
  <si>
    <t>Matthew Stafford</t>
  </si>
  <si>
    <t>Robert Griffin III</t>
  </si>
  <si>
    <t>WAS</t>
  </si>
  <si>
    <t>Philip Rivers</t>
  </si>
  <si>
    <t>SD</t>
  </si>
  <si>
    <t>Demaryius Thomas</t>
  </si>
  <si>
    <t>Julio Jones</t>
  </si>
  <si>
    <t>Tony Romo</t>
  </si>
  <si>
    <t>DAL</t>
  </si>
  <si>
    <t>Dez Bryant</t>
  </si>
  <si>
    <t>LeSean McCoy</t>
  </si>
  <si>
    <t>PHI</t>
  </si>
  <si>
    <t>Brandon Marshall</t>
  </si>
  <si>
    <t>Eddie Lacy</t>
  </si>
  <si>
    <t>Nick Foles</t>
  </si>
  <si>
    <t>DeMarco Murray</t>
  </si>
  <si>
    <t>Antonio Brown</t>
  </si>
  <si>
    <t>PIT</t>
  </si>
  <si>
    <t>Jay Cutler</t>
  </si>
  <si>
    <t>Alshon Jeffery</t>
  </si>
  <si>
    <t>Colin Kaepernick</t>
  </si>
  <si>
    <t>SF</t>
  </si>
  <si>
    <t>Russell Wilson</t>
  </si>
  <si>
    <t>SEA</t>
  </si>
  <si>
    <t>Eli Manning</t>
  </si>
  <si>
    <t>NYG</t>
  </si>
  <si>
    <t>Randall Cobb</t>
  </si>
  <si>
    <t>Victor Cruz</t>
  </si>
  <si>
    <t>Ben Roethlisberger</t>
  </si>
  <si>
    <t>Ryan Tannehill</t>
  </si>
  <si>
    <t>MIA</t>
  </si>
  <si>
    <t>Jordy Nelson</t>
  </si>
  <si>
    <t>Pierre Garcon</t>
  </si>
  <si>
    <t>Kendall Wright</t>
  </si>
  <si>
    <t>TEN</t>
  </si>
  <si>
    <t>A.J. Green</t>
  </si>
  <si>
    <t>CIN</t>
  </si>
  <si>
    <t>Keenan Allen</t>
  </si>
  <si>
    <t>Zac Stacy</t>
  </si>
  <si>
    <t>STL</t>
  </si>
  <si>
    <t>Ryan Mathews</t>
  </si>
  <si>
    <t>Doug Martin</t>
  </si>
  <si>
    <t>TB</t>
  </si>
  <si>
    <t>Andre Ellington</t>
  </si>
  <si>
    <t>ARI</t>
  </si>
  <si>
    <t>Jake Locker</t>
  </si>
  <si>
    <t>Greg Olsen</t>
  </si>
  <si>
    <t>Andre Johnson</t>
  </si>
  <si>
    <t>HOU</t>
  </si>
  <si>
    <t>Joe Flacco</t>
  </si>
  <si>
    <t>BAL</t>
  </si>
  <si>
    <t>Michael Floyd</t>
  </si>
  <si>
    <t>C.J. Spiller</t>
  </si>
  <si>
    <t>BUF</t>
  </si>
  <si>
    <t>Vincent Jackson</t>
  </si>
  <si>
    <t>Sam Bradford</t>
  </si>
  <si>
    <t>Shane Vereen</t>
  </si>
  <si>
    <t>Michael Crabtree</t>
  </si>
  <si>
    <t>Alex Smith</t>
  </si>
  <si>
    <t>Marshawn Lynch</t>
  </si>
  <si>
    <t>Chris Johnson</t>
  </si>
  <si>
    <t>NYJ</t>
  </si>
  <si>
    <t>Giovani Bernard</t>
  </si>
  <si>
    <t>Reggie Bush</t>
  </si>
  <si>
    <t>Julian Edelman</t>
  </si>
  <si>
    <t>Andy Dalton</t>
  </si>
  <si>
    <t>Carson Palmer</t>
  </si>
  <si>
    <t>DeSean Jackson</t>
  </si>
  <si>
    <t>Roddy White</t>
  </si>
  <si>
    <t>Arian Foster</t>
  </si>
  <si>
    <t>Mike Wallace</t>
  </si>
  <si>
    <t>Reggie Wayne</t>
  </si>
  <si>
    <t>Alfred Morris</t>
  </si>
  <si>
    <t>Julius Thomas</t>
  </si>
  <si>
    <t>Kyle Rudolph</t>
  </si>
  <si>
    <t>Rashad Jennings</t>
  </si>
  <si>
    <t>E.J. Manuel</t>
  </si>
  <si>
    <t>T.Y. Hilton</t>
  </si>
  <si>
    <t>Josh McCown</t>
  </si>
  <si>
    <t>Jason Witten</t>
  </si>
  <si>
    <t>Danny Woodhead</t>
  </si>
  <si>
    <t>Pierre Thomas</t>
  </si>
  <si>
    <t>Larry Fitzgerald</t>
  </si>
  <si>
    <t>Montee Ball</t>
  </si>
  <si>
    <t>Brian Hartline</t>
  </si>
  <si>
    <t>Joique Bell</t>
  </si>
  <si>
    <t>Wes Welker</t>
  </si>
  <si>
    <t>Dennis Pitta</t>
  </si>
  <si>
    <t>Cordarrelle Patterson</t>
  </si>
  <si>
    <t>Percy Harvin</t>
  </si>
  <si>
    <t>Jeremy Maclin</t>
  </si>
  <si>
    <t>Torrey Smith</t>
  </si>
  <si>
    <t>Ryan Fitzpatrick</t>
  </si>
  <si>
    <t>Ray Rice</t>
  </si>
  <si>
    <t>Terrance Williams</t>
  </si>
  <si>
    <t>Antonio Gates</t>
  </si>
  <si>
    <t>Golden Tate</t>
  </si>
  <si>
    <t>Emmanuel Sanders</t>
  </si>
  <si>
    <t>Eric Decker</t>
  </si>
  <si>
    <t>Darren Sproles</t>
  </si>
  <si>
    <t>Charles Clay</t>
  </si>
  <si>
    <t>Bishop Sankey</t>
  </si>
  <si>
    <t>Lamar Miller</t>
  </si>
  <si>
    <t>Jordan Cameron</t>
  </si>
  <si>
    <t>CLE</t>
  </si>
  <si>
    <t>Danny Amendola</t>
  </si>
  <si>
    <t>Kenny Stills</t>
  </si>
  <si>
    <t>Dwayne Bowe</t>
  </si>
  <si>
    <t>Toby Gerhart</t>
  </si>
  <si>
    <t>JAC</t>
  </si>
  <si>
    <t>Greg Jennings</t>
  </si>
  <si>
    <t>Rueben Randle</t>
  </si>
  <si>
    <t>Matt Schaub</t>
  </si>
  <si>
    <t>OAK</t>
  </si>
  <si>
    <t>Jordan Reed</t>
  </si>
  <si>
    <t>Rob Gronkowski</t>
  </si>
  <si>
    <t>Maurice Jones-Drew</t>
  </si>
  <si>
    <t>Tavon Austin</t>
  </si>
  <si>
    <t>Hakeem Nicks</t>
  </si>
  <si>
    <t>Cecil Shorts</t>
  </si>
  <si>
    <t>James Jones</t>
  </si>
  <si>
    <t>Kenny Britt</t>
  </si>
  <si>
    <t>Steven Jackson</t>
  </si>
  <si>
    <t>Fred Jackson</t>
  </si>
  <si>
    <t>Heath Miller</t>
  </si>
  <si>
    <t>Harry Douglas</t>
  </si>
  <si>
    <t>Dexter McCluster</t>
  </si>
  <si>
    <t>Martellus Bennett</t>
  </si>
  <si>
    <t>Dwayne Allen</t>
  </si>
  <si>
    <t>Jarrett Boykin</t>
  </si>
  <si>
    <t>Steve Smith</t>
  </si>
  <si>
    <t>Ben Tate</t>
  </si>
  <si>
    <t>Marques Colston</t>
  </si>
  <si>
    <t>Zach Ertz</t>
  </si>
  <si>
    <t>Vernon Davis</t>
  </si>
  <si>
    <t>DeAndre Hopkins</t>
  </si>
  <si>
    <t>Delanie Walker</t>
  </si>
  <si>
    <t>Kelvin Benjamin</t>
  </si>
  <si>
    <t>Michael Vick</t>
  </si>
  <si>
    <t>Frank Gore</t>
  </si>
  <si>
    <t>Mike Evans</t>
  </si>
  <si>
    <t>Anquan Boldin</t>
  </si>
  <si>
    <t>Trent Richardson</t>
  </si>
  <si>
    <t>Doug Baldwin</t>
  </si>
  <si>
    <t>DeAngelo Williams</t>
  </si>
  <si>
    <t>Austin Seferian-Jenkins</t>
  </si>
  <si>
    <t>Ladarius Green</t>
  </si>
  <si>
    <t>Sammy Watkins</t>
  </si>
  <si>
    <t>Nate Washington</t>
  </si>
  <si>
    <t>Roy Helu</t>
  </si>
  <si>
    <t>Rod Streater</t>
  </si>
  <si>
    <t>Tyler Eifert</t>
  </si>
  <si>
    <t>Riley Cooper</t>
  </si>
  <si>
    <t>Robert Woods</t>
  </si>
  <si>
    <t>Marvin Jones</t>
  </si>
  <si>
    <t>Devonta Freeman</t>
  </si>
  <si>
    <t>Teddy Bridgewater</t>
  </si>
  <si>
    <t>Justin Hunter</t>
  </si>
  <si>
    <t>Malcom Floyd</t>
  </si>
  <si>
    <t>Chad Henne</t>
  </si>
  <si>
    <t>Darren McFadden</t>
  </si>
  <si>
    <t>Aaron Dobson</t>
  </si>
  <si>
    <t>Brandin Cooks</t>
  </si>
  <si>
    <t>Odell Beckham Jr.</t>
  </si>
  <si>
    <t>Chris Givens</t>
  </si>
  <si>
    <t>Andrew Hawkins</t>
  </si>
  <si>
    <t>Jared Cook</t>
  </si>
  <si>
    <t>Levine Toilolo</t>
  </si>
  <si>
    <t>Khiry Robinson</t>
  </si>
  <si>
    <t>Knowshon Moreno</t>
  </si>
  <si>
    <t>Jordan Matthews</t>
  </si>
  <si>
    <t>Markus Wheaton</t>
  </si>
  <si>
    <t>Jerricho Cotchery</t>
  </si>
  <si>
    <t>Lance Moore</t>
  </si>
  <si>
    <t>Terrance West</t>
  </si>
  <si>
    <t>Brian Hoyer</t>
  </si>
  <si>
    <t>Scott Chandler</t>
  </si>
  <si>
    <t>Stevan Ridley</t>
  </si>
  <si>
    <t>Andre Brown</t>
  </si>
  <si>
    <t>Andre Roberts</t>
  </si>
  <si>
    <t>Donnie Avery</t>
  </si>
  <si>
    <t>Marqise Lee</t>
  </si>
  <si>
    <t>Jace Amaro</t>
  </si>
  <si>
    <t>Chris Ivory</t>
  </si>
  <si>
    <t>Carlos Hyde</t>
  </si>
  <si>
    <t>Ahmad Bradshaw</t>
  </si>
  <si>
    <t>Garrett Graham</t>
  </si>
  <si>
    <t>Steve Johnson</t>
  </si>
  <si>
    <t>Marcedes Lewis</t>
  </si>
  <si>
    <t>Nate Burleson</t>
  </si>
  <si>
    <t>Jeremy Hill</t>
  </si>
  <si>
    <t>Mike Tolbert</t>
  </si>
  <si>
    <t>Brandon LaFell</t>
  </si>
  <si>
    <t>Adrien Robinson</t>
  </si>
  <si>
    <t>Denarius Moore</t>
  </si>
  <si>
    <t>C.J. Anderson</t>
  </si>
  <si>
    <t>Brent Celek</t>
  </si>
  <si>
    <t>Mike Williams</t>
  </si>
  <si>
    <t>Jeremy Kerley</t>
  </si>
  <si>
    <t>Miles Austin</t>
  </si>
  <si>
    <t>Eric Ebron</t>
  </si>
  <si>
    <t>Allen Robinson</t>
  </si>
  <si>
    <t>Ted Ginn Jr.</t>
  </si>
  <si>
    <t>Brandon Gibson</t>
  </si>
  <si>
    <t>Josh Gordon</t>
  </si>
  <si>
    <t>Jacquizz Rodgers</t>
  </si>
  <si>
    <t>Geno Smith</t>
  </si>
  <si>
    <t>Jerome Simpson</t>
  </si>
  <si>
    <t>Ace Sanders</t>
  </si>
  <si>
    <t>Bernard Pierce</t>
  </si>
  <si>
    <t>Brandon Bostick</t>
  </si>
  <si>
    <t>Stepfan Taylor</t>
  </si>
  <si>
    <t>Eddie Royal</t>
  </si>
  <si>
    <t>Zach Miller</t>
  </si>
  <si>
    <t>Mychal Rivera</t>
  </si>
  <si>
    <t>Marcel Reece</t>
  </si>
  <si>
    <t>Charles Sims</t>
  </si>
  <si>
    <t>Greg Little</t>
  </si>
  <si>
    <t>Lance Dunbar</t>
  </si>
  <si>
    <t>Jonathan Stewart</t>
  </si>
  <si>
    <t>Jermaine Gresham</t>
  </si>
  <si>
    <t>Davante Adams</t>
  </si>
  <si>
    <t>Mohamed Sanu</t>
  </si>
  <si>
    <t>Matt Cassel</t>
  </si>
  <si>
    <t>Travis Kelce</t>
  </si>
  <si>
    <t>Shonn Greene</t>
  </si>
  <si>
    <t>Cole Beasley</t>
  </si>
  <si>
    <t>Brian Quick</t>
  </si>
  <si>
    <t>Jacoby Jones</t>
  </si>
  <si>
    <t>Coby Fleener</t>
  </si>
  <si>
    <t>Junior Hemingway</t>
  </si>
  <si>
    <t>Martavis Bryant</t>
  </si>
  <si>
    <t>Owen Daniels</t>
  </si>
  <si>
    <t>Tre Mason</t>
  </si>
  <si>
    <t>Travaris Cadet</t>
  </si>
  <si>
    <t>Jerick McKinnon</t>
  </si>
  <si>
    <t>Brandon Bolden</t>
  </si>
  <si>
    <t>Lorenzo Taliaferro</t>
  </si>
  <si>
    <t>Donald Brown</t>
  </si>
  <si>
    <t>Jason Avant</t>
  </si>
  <si>
    <t>Knile Davis</t>
  </si>
  <si>
    <t>Gavin Escobar</t>
  </si>
  <si>
    <t>Bilal Powell</t>
  </si>
  <si>
    <t>Ronnie Hillman</t>
  </si>
  <si>
    <t>Marlon Brown</t>
  </si>
  <si>
    <t>Darrius Heyward-Bey</t>
  </si>
  <si>
    <t>Robert Housler</t>
  </si>
  <si>
    <t>Kenbrell Thompkins</t>
  </si>
  <si>
    <t>LeGarrette Blount</t>
  </si>
  <si>
    <t>Marquess Wilson</t>
  </si>
  <si>
    <t>Brandon Pettigrew</t>
  </si>
  <si>
    <t>Jarvis Landry</t>
  </si>
  <si>
    <t>Paul Richardson</t>
  </si>
  <si>
    <t>James Starks</t>
  </si>
  <si>
    <t>Jordan Todman</t>
  </si>
  <si>
    <t>Ka’Deem Carey</t>
  </si>
  <si>
    <t>Jerrel Jernigan</t>
  </si>
  <si>
    <t>Anthony Fasano</t>
  </si>
  <si>
    <t>Devin Street</t>
  </si>
  <si>
    <t>James White</t>
  </si>
  <si>
    <t>Austin Pettis</t>
  </si>
  <si>
    <t>BenJarvus Green-Ellis</t>
  </si>
  <si>
    <t>Tim Wright</t>
  </si>
  <si>
    <t>Mark Ingram</t>
  </si>
  <si>
    <t>Latavius Murray</t>
  </si>
  <si>
    <t>Blake Bortles</t>
  </si>
  <si>
    <t>Andre Williams</t>
  </si>
  <si>
    <t>Christine Michael</t>
  </si>
  <si>
    <t>C.J. Fiedorowicz</t>
  </si>
  <si>
    <t>Sidney Rice</t>
  </si>
  <si>
    <t>John Brown</t>
  </si>
  <si>
    <t>Robert Meachem</t>
  </si>
  <si>
    <t>Andrew Quarless</t>
  </si>
  <si>
    <t>Marquise Goodwin</t>
  </si>
  <si>
    <t>Earl Bennett</t>
  </si>
  <si>
    <t>Santana Moss</t>
  </si>
  <si>
    <t>A.J. Jenkins</t>
  </si>
  <si>
    <t>Jermaine Kearse</t>
  </si>
  <si>
    <t>Andre Holmes</t>
  </si>
  <si>
    <t>Stephen Hill</t>
  </si>
  <si>
    <t>Stedman Bailey</t>
  </si>
  <si>
    <t>Vincent Brown</t>
  </si>
  <si>
    <t>Mike James</t>
  </si>
  <si>
    <t>Luke Willson</t>
  </si>
  <si>
    <t>Denard Robinson</t>
  </si>
  <si>
    <t>Robert Herron</t>
  </si>
  <si>
    <t>Ryan Griffin</t>
  </si>
  <si>
    <t>Kris Durham</t>
  </si>
  <si>
    <t>Keshawn Martin</t>
  </si>
  <si>
    <t>Brandon Lloyd</t>
  </si>
  <si>
    <t>Chris Owusu</t>
  </si>
  <si>
    <t>Chris Polk</t>
  </si>
  <si>
    <t>Tiquan Underwood</t>
  </si>
  <si>
    <t>Daniel Thomas</t>
  </si>
  <si>
    <t>Kevin Ogletree</t>
  </si>
  <si>
    <t>Isaiah Crowell</t>
  </si>
  <si>
    <t>Bryce Brown</t>
  </si>
  <si>
    <t>Jonathan Dwyer</t>
  </si>
  <si>
    <t>Marcus Lattimore</t>
  </si>
  <si>
    <t>Johnny Manziel</t>
  </si>
  <si>
    <t>Kirk Cousins</t>
  </si>
  <si>
    <t>Derek Carr</t>
  </si>
  <si>
    <t>Mike Glennon</t>
  </si>
  <si>
    <t>Tom Savage</t>
  </si>
  <si>
    <t>Jordan Palmer</t>
  </si>
  <si>
    <t>Seattle Seahawks (DST)</t>
  </si>
  <si>
    <t>DST</t>
  </si>
  <si>
    <t>St. Louis Rams (DST)</t>
  </si>
  <si>
    <t>Denver Broncos (DST)</t>
  </si>
  <si>
    <t>Arizona Cardinals (DST)</t>
  </si>
  <si>
    <t>Cincinnati Bengals (DST)</t>
  </si>
  <si>
    <t>San Francisco 49ers (DST)</t>
  </si>
  <si>
    <t>New England Patriots (DST)</t>
  </si>
  <si>
    <t>Chicago Bears (DST)</t>
  </si>
  <si>
    <t>Stephen Gostkowski</t>
  </si>
  <si>
    <t>K</t>
  </si>
  <si>
    <t>Phil Dawson</t>
  </si>
  <si>
    <t>Green Bay Packers (DST)</t>
  </si>
  <si>
    <t>Justin Tucker</t>
  </si>
  <si>
    <t>Matt Prater</t>
  </si>
  <si>
    <t>Mason Crosby</t>
  </si>
  <si>
    <t>Steven Hauschka</t>
  </si>
  <si>
    <t>Adam Vinatieri</t>
  </si>
  <si>
    <t>Shayne Graham</t>
  </si>
  <si>
    <t>Dan Bailey</t>
  </si>
  <si>
    <t>Nick Novak</t>
  </si>
  <si>
    <t>Buffalo Bills (DST)</t>
  </si>
  <si>
    <t>Carolina Panthers (DST)</t>
  </si>
  <si>
    <t>Kansas City Chiefs (DST)</t>
  </si>
  <si>
    <t>Matt Bryant</t>
  </si>
  <si>
    <t>Robbie Gould</t>
  </si>
  <si>
    <t>Pass Att</t>
  </si>
  <si>
    <t>Comp</t>
  </si>
  <si>
    <t>Comp %</t>
  </si>
  <si>
    <t>Rush Att</t>
  </si>
  <si>
    <t>Rush TDs</t>
  </si>
  <si>
    <t>1.0 PPR</t>
  </si>
  <si>
    <t>Player Stats</t>
  </si>
  <si>
    <t># of Players Taken</t>
  </si>
  <si>
    <t>League Roster Settings</t>
  </si>
  <si>
    <t>Flex Qualifiers</t>
  </si>
  <si>
    <t>Team #</t>
  </si>
  <si>
    <t>Team Name</t>
  </si>
  <si>
    <t>A</t>
  </si>
  <si>
    <t>B</t>
  </si>
  <si>
    <t>C</t>
  </si>
  <si>
    <t>D</t>
  </si>
  <si>
    <t>E</t>
  </si>
  <si>
    <t>F</t>
  </si>
  <si>
    <t>Flex</t>
  </si>
  <si>
    <t>Flex Settings</t>
  </si>
  <si>
    <t>ECR</t>
  </si>
  <si>
    <t>ADP</t>
  </si>
  <si>
    <t xml:space="preserve">FantasyPros.com </t>
  </si>
  <si>
    <t xml:space="preserve"> </t>
  </si>
  <si>
    <t xml:space="preserve">Average Draft Position (ADP) </t>
  </si>
  <si>
    <t xml:space="preserve">2014 Overall Rankings </t>
  </si>
  <si>
    <t xml:space="preserve">ADP </t>
  </si>
  <si>
    <t xml:space="preserve"> Player Name </t>
  </si>
  <si>
    <t xml:space="preserve"> Position </t>
  </si>
  <si>
    <t xml:space="preserve"> Team </t>
  </si>
  <si>
    <t xml:space="preserve"> Bye Week </t>
  </si>
  <si>
    <t xml:space="preserve">Yahoo </t>
  </si>
  <si>
    <t xml:space="preserve"> ESPN </t>
  </si>
  <si>
    <t xml:space="preserve"> CBS </t>
  </si>
  <si>
    <t xml:space="preserve"> MFL </t>
  </si>
  <si>
    <t xml:space="preserve"> FFC </t>
  </si>
  <si>
    <t xml:space="preserve"> NFL </t>
  </si>
  <si>
    <t>Seattle Seahawks</t>
  </si>
  <si>
    <t>Ty Hilton</t>
  </si>
  <si>
    <t>San Francisco 49ers</t>
  </si>
  <si>
    <t>Carolina Panthers</t>
  </si>
  <si>
    <t>Arizona Cardinals</t>
  </si>
  <si>
    <t>Denver Broncos</t>
  </si>
  <si>
    <t>St. Louis Rams</t>
  </si>
  <si>
    <t>Kansas City Chiefs</t>
  </si>
  <si>
    <t>New England Patriots</t>
  </si>
  <si>
    <t>Cincinnati Bengals</t>
  </si>
  <si>
    <t>Houston Texans</t>
  </si>
  <si>
    <t>Christopher Ivory</t>
  </si>
  <si>
    <t>Chicago Bears</t>
  </si>
  <si>
    <t>Pittsburgh Steelers</t>
  </si>
  <si>
    <t>Cleveland Browns</t>
  </si>
  <si>
    <t>Sebastian Janikowski</t>
  </si>
  <si>
    <t>New Orleans Saints</t>
  </si>
  <si>
    <t>Blair Walsh</t>
  </si>
  <si>
    <t>Green Bay Packers</t>
  </si>
  <si>
    <t>Buffalo Bills</t>
  </si>
  <si>
    <t>Tampa Bay Buccaneers</t>
  </si>
  <si>
    <t>Baltimore Ravens</t>
  </si>
  <si>
    <t>Tony Gonzalez</t>
  </si>
  <si>
    <t>FA</t>
  </si>
  <si>
    <t>Dallas Cowboys</t>
  </si>
  <si>
    <t>Detroit Lions</t>
  </si>
  <si>
    <t>Jermichael Finley</t>
  </si>
  <si>
    <t>New York Giants</t>
  </si>
  <si>
    <t>Philadelphia Eagles</t>
  </si>
  <si>
    <t>David Akers</t>
  </si>
  <si>
    <t>Miami Dolphins</t>
  </si>
  <si>
    <t>Dan Carpenter</t>
  </si>
  <si>
    <t>Indianapolis Colts</t>
  </si>
  <si>
    <t>John Parker Wilson</t>
  </si>
  <si>
    <t>Ryan Succop</t>
  </si>
  <si>
    <t>New York Jets</t>
  </si>
  <si>
    <t>Alex Henery</t>
  </si>
  <si>
    <t>Greg Zuerlein</t>
  </si>
  <si>
    <t>Nick Folk</t>
  </si>
  <si>
    <t>Minnesota Vikings</t>
  </si>
  <si>
    <t>Caleb Sturgis</t>
  </si>
  <si>
    <t>Shaun Suisham</t>
  </si>
  <si>
    <t>Jay Feely</t>
  </si>
  <si>
    <t>2014 Preseason Overall Rankings</t>
  </si>
  <si>
    <t>Player (team/bye)</t>
  </si>
  <si>
    <t>ECR™</t>
  </si>
  <si>
    <t>A.J. Green, CIN/4 </t>
  </si>
  <si>
    <t>WR10</t>
  </si>
  <si>
    <t>Aaron Dobson, NE/10 </t>
  </si>
  <si>
    <t>WR65</t>
  </si>
  <si>
    <t>Aaron Rodgers, GB/9 </t>
  </si>
  <si>
    <t>QB1</t>
  </si>
  <si>
    <t>Adrian Peterson, MIN/10 </t>
  </si>
  <si>
    <t>RB1</t>
  </si>
  <si>
    <t>Adrien Robinson, NYG/8 </t>
  </si>
  <si>
    <t>TE26</t>
  </si>
  <si>
    <t>Ahmad Bradshaw, IND/10 </t>
  </si>
  <si>
    <t>RB45</t>
  </si>
  <si>
    <t>Alfred Morris, WAS/10 </t>
  </si>
  <si>
    <t>RB12</t>
  </si>
  <si>
    <t>Alshon Jeffery, CHI/9 </t>
  </si>
  <si>
    <t>WR6</t>
  </si>
  <si>
    <t>Andre Brown, HOU/10 </t>
  </si>
  <si>
    <t>RB46</t>
  </si>
  <si>
    <t>Andre Ellington, ARI/4 </t>
  </si>
  <si>
    <t>RB14</t>
  </si>
  <si>
    <t>Andre Johnson, HOU/10 </t>
  </si>
  <si>
    <t>WR19</t>
  </si>
  <si>
    <t>Andre Williams, NYG/8 </t>
  </si>
  <si>
    <t>RB66</t>
  </si>
  <si>
    <t>Andrew Hawkins, CLE/4 </t>
  </si>
  <si>
    <t>WR70</t>
  </si>
  <si>
    <t>Andrew Luck, IND/10 </t>
  </si>
  <si>
    <t>QB4</t>
  </si>
  <si>
    <t>Anquan Boldin, SF/8 </t>
  </si>
  <si>
    <t>WR54</t>
  </si>
  <si>
    <t>Antonio Brown, PIT/12 </t>
  </si>
  <si>
    <t>WR7</t>
  </si>
  <si>
    <t>Antonio Gates, SD/10 </t>
  </si>
  <si>
    <t>TE7</t>
  </si>
  <si>
    <t>Arian Foster, HOU/10 </t>
  </si>
  <si>
    <t>RB19</t>
  </si>
  <si>
    <t>Austin Seferian-Jenkins, TB/7 </t>
  </si>
  <si>
    <t>TE19</t>
  </si>
  <si>
    <t>Ben Roethlisberger, PIT/12 </t>
  </si>
  <si>
    <t>QB17</t>
  </si>
  <si>
    <t>Ben Tate, CLE/4 </t>
  </si>
  <si>
    <t>RB30</t>
  </si>
  <si>
    <t>BenJarvus Green-Ellis, CIN/4 </t>
  </si>
  <si>
    <t>RB63</t>
  </si>
  <si>
    <t>Bernard Pierce, BAL/11 </t>
  </si>
  <si>
    <t>RB52</t>
  </si>
  <si>
    <t>Bishop Sankey, TEN/9 </t>
  </si>
  <si>
    <t>RB24</t>
  </si>
  <si>
    <t>Brandin Cooks, NO/6 </t>
  </si>
  <si>
    <t>WR60</t>
  </si>
  <si>
    <t>Brandon Bolden, NE/10 </t>
  </si>
  <si>
    <t>RB62</t>
  </si>
  <si>
    <t>Brandon Bostick, GB/9 </t>
  </si>
  <si>
    <t>TE30</t>
  </si>
  <si>
    <t>Brandon Marshall, CHI/9 </t>
  </si>
  <si>
    <t>WR5</t>
  </si>
  <si>
    <t>Brent Celek, PHI/7 </t>
  </si>
  <si>
    <t>TE29</t>
  </si>
  <si>
    <t>Brian Hartline, MIA/5 </t>
  </si>
  <si>
    <t>WR29</t>
  </si>
  <si>
    <t>C.J. Anderson, DEN/4 </t>
  </si>
  <si>
    <t>RB50</t>
  </si>
  <si>
    <t>C.J. Spiller, BUF/9 </t>
  </si>
  <si>
    <t>RB13</t>
  </si>
  <si>
    <t>Calvin Johnson, DET/9 </t>
  </si>
  <si>
    <t>WR1</t>
  </si>
  <si>
    <t>Cam Newton, CAR/12 </t>
  </si>
  <si>
    <t>QB5</t>
  </si>
  <si>
    <t>Carlos Hyde, SF/8 </t>
  </si>
  <si>
    <t>RB39</t>
  </si>
  <si>
    <t>Cecil Shorts, JAC/11 </t>
  </si>
  <si>
    <t>WR46</t>
  </si>
  <si>
    <t>Charles Clay, MIA/5 </t>
  </si>
  <si>
    <t>TE8</t>
  </si>
  <si>
    <t>Charles Sims, TB/7 </t>
  </si>
  <si>
    <t>RB57</t>
  </si>
  <si>
    <t>Chris Givens, STL/4 </t>
  </si>
  <si>
    <t>WR66</t>
  </si>
  <si>
    <t>Chris Johnson, NYJ/11 </t>
  </si>
  <si>
    <t>RB15</t>
  </si>
  <si>
    <t>Christine Michael, SEA/4 </t>
  </si>
  <si>
    <t>RB67</t>
  </si>
  <si>
    <t>Christopher Ivory, NYJ/11 </t>
  </si>
  <si>
    <t>RB38</t>
  </si>
  <si>
    <t>Colin Kaepernick, SF/8 </t>
  </si>
  <si>
    <t>QB14</t>
  </si>
  <si>
    <t>Cordarrelle Patterson, MIN/10 </t>
  </si>
  <si>
    <t>WR24</t>
  </si>
  <si>
    <t>Danny Amendola, NE/10 </t>
  </si>
  <si>
    <t>WR36</t>
  </si>
  <si>
    <t>Danny Woodhead, SD/10 </t>
  </si>
  <si>
    <t>RB26</t>
  </si>
  <si>
    <t>Darren McFadden, OAK/5 </t>
  </si>
  <si>
    <t>RB40</t>
  </si>
  <si>
    <t>Darren Sproles, PHI/7 </t>
  </si>
  <si>
    <t>RB34</t>
  </si>
  <si>
    <t>DeAndre Hopkins, HOU/10 </t>
  </si>
  <si>
    <t>WR52</t>
  </si>
  <si>
    <t>DeAngelo Williams, CAR/12 </t>
  </si>
  <si>
    <t>RB35</t>
  </si>
  <si>
    <t>Delanie Walker, TEN/9 </t>
  </si>
  <si>
    <t>TE18</t>
  </si>
  <si>
    <t>DeMarco Murray, DAL/11 </t>
  </si>
  <si>
    <t>RB6</t>
  </si>
  <si>
    <t>Demaryius Thomas, DEN/4 </t>
  </si>
  <si>
    <t>WR2</t>
  </si>
  <si>
    <t>Dennis Pitta, BAL/11 </t>
  </si>
  <si>
    <t>TE6</t>
  </si>
  <si>
    <t>DeSean Jackson, WAS/10 </t>
  </si>
  <si>
    <t>WR18</t>
  </si>
  <si>
    <t>Devonta Freeman, ATL/9 </t>
  </si>
  <si>
    <t>RB43</t>
  </si>
  <si>
    <t>Dexter McCluster, TEN/9 </t>
  </si>
  <si>
    <t>WR41</t>
  </si>
  <si>
    <t>Dez Bryant, DAL/11 </t>
  </si>
  <si>
    <t>WR4</t>
  </si>
  <si>
    <t>Donald Brown, SD/10 </t>
  </si>
  <si>
    <t>RB65</t>
  </si>
  <si>
    <t>Donnie Avery, KC/6 </t>
  </si>
  <si>
    <t>WR73</t>
  </si>
  <si>
    <t>Doug Baldwin, SEA/4 </t>
  </si>
  <si>
    <t>WR55</t>
  </si>
  <si>
    <t>Doug Martin, TB/7 </t>
  </si>
  <si>
    <t>RB9</t>
  </si>
  <si>
    <t>Drew Brees, NO/6 </t>
  </si>
  <si>
    <t>QB2</t>
  </si>
  <si>
    <t>Dwayne Allen, IND/10 </t>
  </si>
  <si>
    <t>TE13</t>
  </si>
  <si>
    <t>Dwayne Bowe, KC/6 </t>
  </si>
  <si>
    <t>WR40</t>
  </si>
  <si>
    <t>Eddie Lacy, GB/9 </t>
  </si>
  <si>
    <t>RB5</t>
  </si>
  <si>
    <t>Eli Manning, NYG/8 </t>
  </si>
  <si>
    <t>QB16</t>
  </si>
  <si>
    <t>Emmanuel Sanders, DEN/4 </t>
  </si>
  <si>
    <t>WR38</t>
  </si>
  <si>
    <t>Eric Decker, NYJ/11 </t>
  </si>
  <si>
    <t>WR35</t>
  </si>
  <si>
    <t>Eric Ebron, DET/9 </t>
  </si>
  <si>
    <t>TE28</t>
  </si>
  <si>
    <t>Frank Gore, SF/8 </t>
  </si>
  <si>
    <t>RB31</t>
  </si>
  <si>
    <t>Fred Jackson, BUF/9 </t>
  </si>
  <si>
    <t>RB33</t>
  </si>
  <si>
    <t>Garrett Graham, HOU/10 </t>
  </si>
  <si>
    <t>TE27</t>
  </si>
  <si>
    <t>Giovani Bernard, CIN/4 </t>
  </si>
  <si>
    <t>RB16</t>
  </si>
  <si>
    <t>Golden Tate, DET/9 </t>
  </si>
  <si>
    <t>WR34</t>
  </si>
  <si>
    <t>Greg Jennings, MIN/10 </t>
  </si>
  <si>
    <t>WR42</t>
  </si>
  <si>
    <t>Greg Olsen, CAR/12 </t>
  </si>
  <si>
    <t>TE2</t>
  </si>
  <si>
    <t>Hakeem Nicks, IND/10 </t>
  </si>
  <si>
    <t>WR43</t>
  </si>
  <si>
    <t>Harry Douglas, ATL/9 </t>
  </si>
  <si>
    <t>WR51</t>
  </si>
  <si>
    <t>Heath Miller, PIT/12 </t>
  </si>
  <si>
    <t>TE17</t>
  </si>
  <si>
    <t>Jace Amaro, NYJ/11 </t>
  </si>
  <si>
    <t>TE23</t>
  </si>
  <si>
    <t>Jacquizz Rodgers, ATL/9 </t>
  </si>
  <si>
    <t>RB59</t>
  </si>
  <si>
    <t>Jake Locker, TEN/9 </t>
  </si>
  <si>
    <t>QB19</t>
  </si>
  <si>
    <t>Jamaal Charles, KC/6 </t>
  </si>
  <si>
    <t>RB2</t>
  </si>
  <si>
    <t>James Jones, OAK/5 </t>
  </si>
  <si>
    <t>WR44</t>
  </si>
  <si>
    <t>James Starks, GB/9 </t>
  </si>
  <si>
    <t>RB68</t>
  </si>
  <si>
    <t>James White, NE/10 </t>
  </si>
  <si>
    <t>RB72</t>
  </si>
  <si>
    <t>Jared Cook, STL/4 </t>
  </si>
  <si>
    <t>TE21</t>
  </si>
  <si>
    <t>Jarrett Boykin, GB/9 </t>
  </si>
  <si>
    <t>WR47</t>
  </si>
  <si>
    <t>Jason Witten, DAL/11 </t>
  </si>
  <si>
    <t>TE5</t>
  </si>
  <si>
    <t>Jay Cutler, CHI/9 </t>
  </si>
  <si>
    <t>QB13</t>
  </si>
  <si>
    <t>Jeremy Hill, CIN/4 </t>
  </si>
  <si>
    <t>RB42</t>
  </si>
  <si>
    <t>Jeremy Maclin, PHI/7 </t>
  </si>
  <si>
    <t>WR32</t>
  </si>
  <si>
    <t>Jerick McKinnon, MIN/10 </t>
  </si>
  <si>
    <t>Jermaine Gresham, CIN/4 </t>
  </si>
  <si>
    <t>TE33</t>
  </si>
  <si>
    <t>Jerricho Cotchery, CAR/12 </t>
  </si>
  <si>
    <t>WR71</t>
  </si>
  <si>
    <t>Jimmy Graham, NO/6 </t>
  </si>
  <si>
    <t>TE1</t>
  </si>
  <si>
    <t>Joe Flacco, BAL/11 </t>
  </si>
  <si>
    <t>QB20</t>
  </si>
  <si>
    <t>Joique Bell, DET/9 </t>
  </si>
  <si>
    <t>RB21</t>
  </si>
  <si>
    <t>Jonathan Stewart, CAR/12 </t>
  </si>
  <si>
    <t>RB55</t>
  </si>
  <si>
    <t>Jordan Cameron, CLE/4 </t>
  </si>
  <si>
    <t>TE11</t>
  </si>
  <si>
    <t>Jordan Matthews, PHI/7 </t>
  </si>
  <si>
    <t>WR68</t>
  </si>
  <si>
    <t>Jordan Reed, WAS/10 </t>
  </si>
  <si>
    <t>TE9</t>
  </si>
  <si>
    <t>Jordy Nelson, GB/9 </t>
  </si>
  <si>
    <t>WR8</t>
  </si>
  <si>
    <t>Julian Edelman, NE/10 </t>
  </si>
  <si>
    <t>WR27</t>
  </si>
  <si>
    <t>Julio Jones, ATL/9 </t>
  </si>
  <si>
    <t>WR3</t>
  </si>
  <si>
    <t>Julius Thomas, DEN/4 </t>
  </si>
  <si>
    <t>TE3</t>
  </si>
  <si>
    <t>Justin Hunter, TEN/9 </t>
  </si>
  <si>
    <t>WR56</t>
  </si>
  <si>
    <t>Keenan Allen, SD/10 </t>
  </si>
  <si>
    <t>WR11</t>
  </si>
  <si>
    <t>Kelvin Benjamin, CAR/12 </t>
  </si>
  <si>
    <t>WR49</t>
  </si>
  <si>
    <t>Kendall Wright, TEN/9 </t>
  </si>
  <si>
    <t>WR14</t>
  </si>
  <si>
    <t>Kenny Britt, STL/4 </t>
  </si>
  <si>
    <t>WR45</t>
  </si>
  <si>
    <t>Kenny Stills, NO/6 </t>
  </si>
  <si>
    <t>WR31</t>
  </si>
  <si>
    <t>Khiry Robinson, NO/6 </t>
  </si>
  <si>
    <t>RB36</t>
  </si>
  <si>
    <t>Knile Davis, KC/6 </t>
  </si>
  <si>
    <t>RB61</t>
  </si>
  <si>
    <t>Knowshon Moreno, MIA/5 </t>
  </si>
  <si>
    <t>RB47</t>
  </si>
  <si>
    <t>Kyle Rudolph, MIN/10 </t>
  </si>
  <si>
    <t>TE4</t>
  </si>
  <si>
    <t>Ladarius Green, SD/10 </t>
  </si>
  <si>
    <t>TE15</t>
  </si>
  <si>
    <t>Lamar Miller, MIA/5 </t>
  </si>
  <si>
    <t>RB23</t>
  </si>
  <si>
    <t>Lance Dunbar, DAL/11 </t>
  </si>
  <si>
    <t>RB54</t>
  </si>
  <si>
    <t>Larry Fitzgerald, ARI/4 </t>
  </si>
  <si>
    <t>WR25</t>
  </si>
  <si>
    <t>Latavius Murray, OAK/5 </t>
  </si>
  <si>
    <t>RB71</t>
  </si>
  <si>
    <t>Le'Veon Bell, PIT/12 </t>
  </si>
  <si>
    <t>RB10</t>
  </si>
  <si>
    <t>LeGarrette Blount, PIT/12 </t>
  </si>
  <si>
    <t>RB56</t>
  </si>
  <si>
    <t>LeSean McCoy, PHI/7 </t>
  </si>
  <si>
    <t>RB4</t>
  </si>
  <si>
    <t>Levine Toilolo, ATL/9 </t>
  </si>
  <si>
    <t>TE22</t>
  </si>
  <si>
    <t>Lorenzo Taliaferro, BAL/11 </t>
  </si>
  <si>
    <t>RB58</t>
  </si>
  <si>
    <t>Malcom Floyd, SD/10 </t>
  </si>
  <si>
    <t>WR67</t>
  </si>
  <si>
    <t>Marcedes Lewis, JAC/11 </t>
  </si>
  <si>
    <t>TE25</t>
  </si>
  <si>
    <t>Marcel Reece, OAK/5 </t>
  </si>
  <si>
    <t>RB64</t>
  </si>
  <si>
    <t>Mark Ingram, NO/6 </t>
  </si>
  <si>
    <t>RB70</t>
  </si>
  <si>
    <t>Markus Wheaton, PIT/12 </t>
  </si>
  <si>
    <t>WR69</t>
  </si>
  <si>
    <t>Marqise Lee, JAC/11 </t>
  </si>
  <si>
    <t>WR72</t>
  </si>
  <si>
    <t>Marques Colston, NO/6 </t>
  </si>
  <si>
    <t>WR50</t>
  </si>
  <si>
    <t>Marshawn Lynch, SEA/4 </t>
  </si>
  <si>
    <t>RB11</t>
  </si>
  <si>
    <t>Martellus Bennett, CHI/9 </t>
  </si>
  <si>
    <t>TE16</t>
  </si>
  <si>
    <t>Marvin Jones, CIN/4 </t>
  </si>
  <si>
    <t>WR63</t>
  </si>
  <si>
    <t>Matt Forte, CHI/9 </t>
  </si>
  <si>
    <t>RB3</t>
  </si>
  <si>
    <t>Matt Ryan, ATL/9 </t>
  </si>
  <si>
    <t>QB7</t>
  </si>
  <si>
    <t>Matthew Stafford, DET/9 </t>
  </si>
  <si>
    <t>QB8</t>
  </si>
  <si>
    <t>Maurice Jones-Drew, OAK/5 </t>
  </si>
  <si>
    <t>RB29</t>
  </si>
  <si>
    <t>Michael Crabtree, SF/8 </t>
  </si>
  <si>
    <t>WR16</t>
  </si>
  <si>
    <t>Michael Floyd, ARI/4 </t>
  </si>
  <si>
    <t>WR17</t>
  </si>
  <si>
    <t>Mike Evans, TB/7 </t>
  </si>
  <si>
    <t>WR53</t>
  </si>
  <si>
    <t>Mike Tolbert, CAR/12 </t>
  </si>
  <si>
    <t>RB51</t>
  </si>
  <si>
    <t>Mike Wallace, MIA/5 </t>
  </si>
  <si>
    <t>WR21</t>
  </si>
  <si>
    <t>Montee Ball, DEN/4 </t>
  </si>
  <si>
    <t>RB22</t>
  </si>
  <si>
    <t>Mychal Rivera, OAK/5 </t>
  </si>
  <si>
    <t>TE32</t>
  </si>
  <si>
    <t>Nate Washington, TEN/9 </t>
  </si>
  <si>
    <t>WR58</t>
  </si>
  <si>
    <t>Nick Foles, PHI/7 </t>
  </si>
  <si>
    <t>QB12</t>
  </si>
  <si>
    <t>Odell Beckham Jr., NYG/8 </t>
  </si>
  <si>
    <t>WR59</t>
  </si>
  <si>
    <t>Percy Harvin, SEA/4 </t>
  </si>
  <si>
    <t>WR28</t>
  </si>
  <si>
    <t>Peyton Manning, DEN/4 </t>
  </si>
  <si>
    <t>QB3</t>
  </si>
  <si>
    <t>Philip Rivers, SD/10 </t>
  </si>
  <si>
    <t>QB10</t>
  </si>
  <si>
    <t>Pierre Garcon, WAS/10 </t>
  </si>
  <si>
    <t>WR13</t>
  </si>
  <si>
    <t>Pierre Thomas, NO/6 </t>
  </si>
  <si>
    <t>RB27</t>
  </si>
  <si>
    <t>Randall Cobb, GB/9 </t>
  </si>
  <si>
    <t>WR9</t>
  </si>
  <si>
    <t>Rashad Jennings, NYG/8 </t>
  </si>
  <si>
    <t>RB18</t>
  </si>
  <si>
    <t>Ray Rice, BAL/11 </t>
  </si>
  <si>
    <t>RB28</t>
  </si>
  <si>
    <t>Reggie Bush, DET/9 </t>
  </si>
  <si>
    <t>RB17</t>
  </si>
  <si>
    <t>Reggie Wayne, IND/10 </t>
  </si>
  <si>
    <t>WR20</t>
  </si>
  <si>
    <t>Riley Cooper, PHI/7 </t>
  </si>
  <si>
    <t>WR61</t>
  </si>
  <si>
    <t>Rob Gronkowski, NE/10 </t>
  </si>
  <si>
    <t>TE10</t>
  </si>
  <si>
    <t>Robert Griffin III, WAS/10 </t>
  </si>
  <si>
    <t>QB9</t>
  </si>
  <si>
    <t>Robert Woods, BUF/9 </t>
  </si>
  <si>
    <t>WR64</t>
  </si>
  <si>
    <t>Rod Streater, OAK/5 </t>
  </si>
  <si>
    <t>WR62</t>
  </si>
  <si>
    <t>Roddy White, ATL/9 </t>
  </si>
  <si>
    <t>WR23</t>
  </si>
  <si>
    <t>Ronnie Hillman, DEN/4 </t>
  </si>
  <si>
    <t>RB69</t>
  </si>
  <si>
    <t>Roy Helu, WAS/10 </t>
  </si>
  <si>
    <t>RB48</t>
  </si>
  <si>
    <t>Rueben Randle, NYG/8 </t>
  </si>
  <si>
    <t>WR37</t>
  </si>
  <si>
    <t>Russell Wilson, SEA/4 </t>
  </si>
  <si>
    <t>QB15</t>
  </si>
  <si>
    <t>Ryan Mathews, SD/10 </t>
  </si>
  <si>
    <t>RB7</t>
  </si>
  <si>
    <t>Ryan Tannehill, MIA/5 </t>
  </si>
  <si>
    <t>QB18</t>
  </si>
  <si>
    <t>Sammy Watkins, BUF/9 </t>
  </si>
  <si>
    <t>WR57</t>
  </si>
  <si>
    <t>Scott Chandler, BUF/9 </t>
  </si>
  <si>
    <t>TE24</t>
  </si>
  <si>
    <t>Shane Vereen, NE/10 </t>
  </si>
  <si>
    <t>RB20</t>
  </si>
  <si>
    <t>Shonn Greene, TEN/9 </t>
  </si>
  <si>
    <t>RB53</t>
  </si>
  <si>
    <t>Stepfan Taylor, ARI/4 </t>
  </si>
  <si>
    <t>RB49</t>
  </si>
  <si>
    <t>Stevan Ridley, NE/10 </t>
  </si>
  <si>
    <t>RB37</t>
  </si>
  <si>
    <t>Steve Smith, BAL/11 </t>
  </si>
  <si>
    <t>WR48</t>
  </si>
  <si>
    <t>Steven Jackson, ATL/9 </t>
  </si>
  <si>
    <t>RB32</t>
  </si>
  <si>
    <t>Tavon Austin, STL/4 </t>
  </si>
  <si>
    <t>WR39</t>
  </si>
  <si>
    <t>Terrance West, CLE/4 </t>
  </si>
  <si>
    <t>RB44</t>
  </si>
  <si>
    <t>Terrance Williams, DAL/11 </t>
  </si>
  <si>
    <t>WR33</t>
  </si>
  <si>
    <t>Toby Gerhart, JAC/11 </t>
  </si>
  <si>
    <t>RB25</t>
  </si>
  <si>
    <t>Tom Brady, NE/10 </t>
  </si>
  <si>
    <t>QB6</t>
  </si>
  <si>
    <t>Tony Romo, DAL/11 </t>
  </si>
  <si>
    <t>QB11</t>
  </si>
  <si>
    <t>Torrey Smith, BAL/11 </t>
  </si>
  <si>
    <t>WR26</t>
  </si>
  <si>
    <t>Travis Kelce, KC/6 </t>
  </si>
  <si>
    <t>TE34</t>
  </si>
  <si>
    <t>Tre Mason, STL/4 </t>
  </si>
  <si>
    <t>RB60</t>
  </si>
  <si>
    <t>Trent Richardson, IND/10 </t>
  </si>
  <si>
    <t>RB41</t>
  </si>
  <si>
    <t>Ty Hilton, IND/10 </t>
  </si>
  <si>
    <t>WR22</t>
  </si>
  <si>
    <t>Tyler Eifert, CIN/4 </t>
  </si>
  <si>
    <t>TE20</t>
  </si>
  <si>
    <t>Vernon Davis, SF/8 </t>
  </si>
  <si>
    <t>TE12</t>
  </si>
  <si>
    <t>Victor Cruz, NYG/8 </t>
  </si>
  <si>
    <t>WR12</t>
  </si>
  <si>
    <t>Vincent Jackson, TB/7 </t>
  </si>
  <si>
    <t>WR15</t>
  </si>
  <si>
    <t>Wes Welker, DEN/4 </t>
  </si>
  <si>
    <t>WR30</t>
  </si>
  <si>
    <t>Zac Stacy, STL/4 </t>
  </si>
  <si>
    <t>RB8</t>
  </si>
  <si>
    <t>Zach Ertz, PHI/7 </t>
  </si>
  <si>
    <t>TE14</t>
  </si>
  <si>
    <t>Zach Miller, SEA/4 </t>
  </si>
  <si>
    <t>TE31</t>
  </si>
  <si>
    <t>ECR™ = Expert Consensus Rankings</t>
  </si>
  <si>
    <t>ADP = Average Draft Position</t>
  </si>
  <si>
    <t xml:space="preserve">2014 Preseason - Overall Rankings </t>
  </si>
  <si>
    <t xml:space="preserve">Expert Consensus Rankings (ECR) </t>
  </si>
  <si>
    <t xml:space="preserve"> Rank </t>
  </si>
  <si>
    <t xml:space="preserve">Position </t>
  </si>
  <si>
    <t xml:space="preserve">Team </t>
  </si>
  <si>
    <t xml:space="preserve">Best Rank </t>
  </si>
  <si>
    <t xml:space="preserve"> Worst Rank </t>
  </si>
  <si>
    <t xml:space="preserve"> Ave Rank </t>
  </si>
  <si>
    <t xml:space="preserve"> Std Dev </t>
  </si>
  <si>
    <t>Jonathan Grimes</t>
  </si>
  <si>
    <t>Cody Latimer</t>
  </si>
  <si>
    <t>Robert Turbin</t>
  </si>
  <si>
    <t>Bobby Rainey</t>
  </si>
  <si>
    <t>Ka'Deem Carey</t>
  </si>
  <si>
    <t>Theo Riddick</t>
  </si>
  <si>
    <t>Storm Johnson</t>
  </si>
  <si>
    <t>Richard Rodgers</t>
  </si>
  <si>
    <t>Alfred Blue</t>
  </si>
  <si>
    <t>Benny Cunningham</t>
  </si>
  <si>
    <t>Brandon Myers</t>
  </si>
  <si>
    <t>Donte Moncrief</t>
  </si>
  <si>
    <t>Joseph Randle</t>
  </si>
  <si>
    <t>Charles Johnson</t>
  </si>
  <si>
    <t>De'Anthony Thomas</t>
  </si>
  <si>
    <t>Justin Blackmon</t>
  </si>
  <si>
    <t>Graham Gano</t>
  </si>
  <si>
    <t>&lt;----- "1" signifies Flex type</t>
  </si>
  <si>
    <t>Q/W/R/T</t>
  </si>
  <si>
    <t>W/R/T</t>
  </si>
  <si>
    <t>W/R</t>
  </si>
  <si>
    <t>W/T</t>
  </si>
  <si>
    <t># of Teams</t>
  </si>
  <si>
    <t># of Teams:</t>
  </si>
  <si>
    <t>Average Fantasy Points</t>
  </si>
  <si>
    <t>Standard/PPR Settings</t>
  </si>
  <si>
    <t>Fill out the "User Input" tab first, including:</t>
  </si>
  <si>
    <t>Roster Settings</t>
  </si>
  <si>
    <t>User Input Tab</t>
  </si>
  <si>
    <t>War Room Tab</t>
  </si>
  <si>
    <t>Player names are highlighted based on position.</t>
  </si>
  <si>
    <t>Players are listed in order of the Razzball Top 200 rankings.</t>
  </si>
  <si>
    <t>Under the "Owner" column, use the drop down menu to assign a player to a particular team.</t>
  </si>
  <si>
    <t>The "Fantasy Points" columns summarize the Razzball projected point totals by league type.</t>
  </si>
  <si>
    <t>Projections Tab</t>
  </si>
  <si>
    <t>Razzball's projections in an expanded view.</t>
  </si>
  <si>
    <t>ADP is the Average Draft Position in standard leagues produced at FantasyPros.com.</t>
  </si>
  <si>
    <t>ECR is the Expert Consensus Rankings produced at FantasyPros.com.</t>
  </si>
  <si>
    <t>Tiers Tab</t>
  </si>
  <si>
    <t>*USE THIS TAB TO INPUT DRAFT PICKS DURING THE DRAFT*</t>
  </si>
  <si>
    <t>Quarterback</t>
  </si>
  <si>
    <t>Running Back</t>
  </si>
  <si>
    <t>Wide Receiver</t>
  </si>
  <si>
    <t>Tight End</t>
  </si>
  <si>
    <t>Defense</t>
  </si>
  <si>
    <t>Kicker</t>
  </si>
  <si>
    <t>Color Key</t>
  </si>
  <si>
    <t>Key</t>
  </si>
  <si>
    <t>Input</t>
  </si>
  <si>
    <t>It also counts the number of excess players you have at certain positions that qualify for the leagues' Flex position.</t>
  </si>
  <si>
    <t>The War Room tab will summarize the number of players on each team, the average point totals by position, and each team's positional ranks.</t>
  </si>
  <si>
    <t>Average Positional Ranks</t>
  </si>
  <si>
    <t>This tab only populates when you select drafted players from the 'Rankings - Cheat Sheet' tab.</t>
  </si>
  <si>
    <t>Using only starters will result in a more accurate representation of team rankings.</t>
  </si>
  <si>
    <t>Ranks</t>
  </si>
  <si>
    <t>Kicking</t>
  </si>
  <si>
    <t>FG Made By Distance</t>
  </si>
  <si>
    <t>XPM</t>
  </si>
  <si>
    <t>FGA</t>
  </si>
  <si>
    <t>FGM</t>
  </si>
  <si>
    <t>From 0yds</t>
  </si>
  <si>
    <t>From 20yds</t>
  </si>
  <si>
    <t>From 30yds</t>
  </si>
  <si>
    <t>From 40yds</t>
  </si>
  <si>
    <t>From 50yds</t>
  </si>
  <si>
    <t>CI</t>
  </si>
  <si>
    <t>FP</t>
  </si>
  <si>
    <t>Mason Crosby (K, GB)</t>
  </si>
  <si>
    <t>128.27-161.85</t>
  </si>
  <si>
    <t>Matt Prater (K, DEN)</t>
  </si>
  <si>
    <t>125.41-160.19</t>
  </si>
  <si>
    <t>Stephen Gostkowski (K, NE)</t>
  </si>
  <si>
    <t>125.48-158.44</t>
  </si>
  <si>
    <t>Justin Tucker (K, BAL)</t>
  </si>
  <si>
    <t>105.22-176.16</t>
  </si>
  <si>
    <t>Adam Vinatieri (K, IND)</t>
  </si>
  <si>
    <t>122.03-155.93</t>
  </si>
  <si>
    <t>Dan Bailey (K, DAL)</t>
  </si>
  <si>
    <t>118.99-158.25</t>
  </si>
  <si>
    <t>Steven Hauschka (K, SEA)</t>
  </si>
  <si>
    <t>103.49-172.73</t>
  </si>
  <si>
    <t>Nick Novak (K, SD)</t>
  </si>
  <si>
    <t>122.18-153.5</t>
  </si>
  <si>
    <t>Phil Dawson (K, SF)</t>
  </si>
  <si>
    <t>119.52-155.76</t>
  </si>
  <si>
    <t>Graham Gano (K, CAR)</t>
  </si>
  <si>
    <t>119.95-154.51</t>
  </si>
  <si>
    <t>Blair Walsh (K, MIN)</t>
  </si>
  <si>
    <t>102.84-171.46</t>
  </si>
  <si>
    <t>Matt Bryant (K, ATL)</t>
  </si>
  <si>
    <t>101.45-169.67</t>
  </si>
  <si>
    <t>Robbie Gould (K, CHI)</t>
  </si>
  <si>
    <t>119.24-149.1</t>
  </si>
  <si>
    <t>Dan Carpenter (K, BUF)</t>
  </si>
  <si>
    <t>116.12-149.88</t>
  </si>
  <si>
    <t>Shaun Suisham (K, PIT)</t>
  </si>
  <si>
    <t>116.2-149.28</t>
  </si>
  <si>
    <t>Shayne Graham (K, NO)</t>
  </si>
  <si>
    <t>116.62-145.88</t>
  </si>
  <si>
    <t>Josh Scobee (K, JAC)</t>
  </si>
  <si>
    <t>109.2-141.48</t>
  </si>
  <si>
    <t>Jay Feely (K, ARI)</t>
  </si>
  <si>
    <t>109.38-141.28</t>
  </si>
  <si>
    <t>Greg Zuerlein (K, STL)</t>
  </si>
  <si>
    <t>109.55-141.05</t>
  </si>
  <si>
    <t>Alex Henery (K, PHI)</t>
  </si>
  <si>
    <t>109.34-139.16</t>
  </si>
  <si>
    <t>Nate Freese (K, DET)</t>
  </si>
  <si>
    <t>108.87-139.49</t>
  </si>
  <si>
    <t>Nick Folk (K, NYJ)</t>
  </si>
  <si>
    <t>91.24-152.2</t>
  </si>
  <si>
    <t>Kai Forbath (K, WSH)</t>
  </si>
  <si>
    <t>104.63-137.79</t>
  </si>
  <si>
    <t>Caleb Sturgis (K, MIA)</t>
  </si>
  <si>
    <t>103.33-137.07</t>
  </si>
  <si>
    <t>Mike Nugent (K, CIN)</t>
  </si>
  <si>
    <t>102.69-136.35</t>
  </si>
  <si>
    <t>Sebastian Janikowski (K, OAK)</t>
  </si>
  <si>
    <t>86.38-144.42</t>
  </si>
  <si>
    <t>Ryan Succop (K, KC)</t>
  </si>
  <si>
    <t>93.94-129.68</t>
  </si>
  <si>
    <t>Connor Barth (K, TB)</t>
  </si>
  <si>
    <t>94.87-126.43</t>
  </si>
  <si>
    <t>Josh Brown (K, NYG)</t>
  </si>
  <si>
    <t>91.71-127.01</t>
  </si>
  <si>
    <t>Randy Bullock (K, HOU)</t>
  </si>
  <si>
    <t>94.33-123.27</t>
  </si>
  <si>
    <t>Billy Cundiff (K, CLE)</t>
  </si>
  <si>
    <t>92.16-122.56</t>
  </si>
  <si>
    <t>https://www.numberfire.com/nfl/fantasy/remaining-projections/k</t>
  </si>
  <si>
    <t>Points Allowed</t>
  </si>
  <si>
    <t>Yards Allowed</t>
  </si>
  <si>
    <t>Sacks</t>
  </si>
  <si>
    <t>INTs</t>
  </si>
  <si>
    <t>Fumbles</t>
  </si>
  <si>
    <t>TDs</t>
  </si>
  <si>
    <t>Seattle D/ST (D, SEA)</t>
  </si>
  <si>
    <t>149.43-210.61</t>
  </si>
  <si>
    <t>Cincinnati D/ST (D, CIN)</t>
  </si>
  <si>
    <t>135.65-203.17</t>
  </si>
  <si>
    <t>San Francisco D/ST (D, SF)</t>
  </si>
  <si>
    <t>133.39-189.69</t>
  </si>
  <si>
    <t>Carolina D/ST (D, CAR)</t>
  </si>
  <si>
    <t>129.21-192.45</t>
  </si>
  <si>
    <t>Arizona D/ST (D, ARI)</t>
  </si>
  <si>
    <t>122.03-178.67</t>
  </si>
  <si>
    <t>Cleveland D/ST (D, CLE)</t>
  </si>
  <si>
    <t>114.17-178.95</t>
  </si>
  <si>
    <t>Kansas City D/ST (D, KC)</t>
  </si>
  <si>
    <t>116.12-176.6</t>
  </si>
  <si>
    <t>Buffalo D/ST (D, BUF)</t>
  </si>
  <si>
    <t>118.98-173.6</t>
  </si>
  <si>
    <t>Pittsburgh D/ST (D, PIT)</t>
  </si>
  <si>
    <t>115.65-176.71</t>
  </si>
  <si>
    <t>Denver D/ST (D, DEN)</t>
  </si>
  <si>
    <t>112.42-176.12</t>
  </si>
  <si>
    <t>New Orleans D/ST (D, NO)</t>
  </si>
  <si>
    <t>113.46-168.46</t>
  </si>
  <si>
    <t>St. Louis D/ST (D, STL)</t>
  </si>
  <si>
    <t>110.26-170.24</t>
  </si>
  <si>
    <t>New England D/ST (D, NE)</t>
  </si>
  <si>
    <t>111.9-167.16</t>
  </si>
  <si>
    <t>Detroit D/ST (D, DET)</t>
  </si>
  <si>
    <t>106.96-169</t>
  </si>
  <si>
    <t>Baltimore D/ST (D, BAL)</t>
  </si>
  <si>
    <t>109.43-158.51</t>
  </si>
  <si>
    <t>Washington D/ST (D, WSH)</t>
  </si>
  <si>
    <t>104.9-158.56</t>
  </si>
  <si>
    <t>Philadelphia D/ST (D, PHI)</t>
  </si>
  <si>
    <t>103.11-157.77</t>
  </si>
  <si>
    <t>New York Giants D/ST (D, NYG)</t>
  </si>
  <si>
    <t>104.47-155.45</t>
  </si>
  <si>
    <t>Miami D/ST (D, MIA)</t>
  </si>
  <si>
    <t>99.01-154.67</t>
  </si>
  <si>
    <t>Indianapolis D/ST (D, IND)</t>
  </si>
  <si>
    <t>100.9-149.7</t>
  </si>
  <si>
    <t>New York Jets D/ST (D, NYJ)</t>
  </si>
  <si>
    <t>95.66-154.28</t>
  </si>
  <si>
    <t>Tampa Bay D/ST (D, TB)</t>
  </si>
  <si>
    <t>99.13-148.91</t>
  </si>
  <si>
    <t>Tennessee D/ST (D, TEN)</t>
  </si>
  <si>
    <t>94.37-148.99</t>
  </si>
  <si>
    <t>Houston D/ST (D, HOU)</t>
  </si>
  <si>
    <t>95.41-147.43</t>
  </si>
  <si>
    <t>Dallas D/ST (D, DAL)</t>
  </si>
  <si>
    <t>95.49-143.11</t>
  </si>
  <si>
    <t>Chicago D/ST (D, CHI)</t>
  </si>
  <si>
    <t>87.17-135.79</t>
  </si>
  <si>
    <t>Green Bay D/ST (D, GB)</t>
  </si>
  <si>
    <t>80.47-133.23</t>
  </si>
  <si>
    <t>Minnesota D/ST (D, MIN)</t>
  </si>
  <si>
    <t>77.04-126.06</t>
  </si>
  <si>
    <t>Jacksonville D/ST (D, JAC)</t>
  </si>
  <si>
    <t>76.12-120.9</t>
  </si>
  <si>
    <t>San Diego D/ST (D, SD)</t>
  </si>
  <si>
    <t>70.92-116.08</t>
  </si>
  <si>
    <t>Atlanta D/ST (D, ATL)</t>
  </si>
  <si>
    <t>66.08-109.76</t>
  </si>
  <si>
    <t>Oakland D/ST (D, OAK)</t>
  </si>
  <si>
    <t>63.81-108.31</t>
  </si>
  <si>
    <r>
      <t xml:space="preserve">K and DST projected point averages provided by </t>
    </r>
    <r>
      <rPr>
        <i/>
        <sz val="11"/>
        <color theme="1"/>
        <rFont val="Calibri"/>
        <family val="2"/>
        <scheme val="minor"/>
      </rPr>
      <t>www.numberFire.com</t>
    </r>
  </si>
  <si>
    <t>Created By:</t>
  </si>
  <si>
    <t>Nicolas Kern</t>
  </si>
  <si>
    <t>Tier 1</t>
  </si>
  <si>
    <t>Tier 2</t>
  </si>
  <si>
    <t>Tier 3</t>
  </si>
  <si>
    <t>Tier 4</t>
  </si>
  <si>
    <t>Tier 5</t>
  </si>
  <si>
    <t>Tier 6</t>
  </si>
  <si>
    <t>Tier 7</t>
  </si>
  <si>
    <t>Tier 8</t>
  </si>
  <si>
    <t>Sam Bradford, STL/4 </t>
  </si>
  <si>
    <t>Alex Smith, KC/6 </t>
  </si>
  <si>
    <t>Andy Dalton, CIN/4 </t>
  </si>
  <si>
    <t>Carson Palmer, ARI/4 </t>
  </si>
  <si>
    <t>E.J. Manuel, BUF/9 </t>
  </si>
  <si>
    <t>Josh McCown, TB/7 </t>
  </si>
  <si>
    <t>Ryan Fitzpatrick, HOU/10 </t>
  </si>
  <si>
    <t>Matt Schaub, OAK/5 </t>
  </si>
  <si>
    <t>Michael Vick, NYJ/11 </t>
  </si>
  <si>
    <t>Teddy Bridgewater, MIN/10 </t>
  </si>
  <si>
    <t>Chad Henne, JAC/11 </t>
  </si>
  <si>
    <t>Brian Hoyer, CLE/4 </t>
  </si>
  <si>
    <t>Geno Smith, NYJ/11 </t>
  </si>
  <si>
    <t>Matt Cassel, MIN/10 </t>
  </si>
  <si>
    <t>Blake Bortles, JAC/11 </t>
  </si>
  <si>
    <t>Johnny Manziel, CLE/4 </t>
  </si>
  <si>
    <t>Kirk Cousins, WAS/10 </t>
  </si>
  <si>
    <t>Derek Carr, OAK/5 </t>
  </si>
  <si>
    <t>Mike Glennon, TB/7 </t>
  </si>
  <si>
    <t>Tom Savage, HOU/10 </t>
  </si>
  <si>
    <t>Jordan Palmer, CHI/9 </t>
  </si>
  <si>
    <t>Matt Flynn, GB/9 </t>
  </si>
  <si>
    <t>Shaun Hill, STL/4 </t>
  </si>
  <si>
    <t>Brandon Weeden, DAL/11 </t>
  </si>
  <si>
    <t>Mark Sanchez, PHI/7 </t>
  </si>
  <si>
    <t>Bruce Gradkowski, PIT/12 </t>
  </si>
  <si>
    <t>Thaddeus Lewis, BUF/9 </t>
  </si>
  <si>
    <t>Case Keenum, HOU/10 </t>
  </si>
  <si>
    <t>Matt Moore, MIA/5 </t>
  </si>
  <si>
    <t>Jason Campbell, CIN/4 </t>
  </si>
  <si>
    <t>Blaine Gabbert, SF/8 </t>
  </si>
  <si>
    <t>Derek Anderson, CAR/12 </t>
  </si>
  <si>
    <t>Charlie Whitehurst, TEN/9 </t>
  </si>
  <si>
    <t>Brock Osweiler, DEN/4 </t>
  </si>
  <si>
    <t>Dan Orlovsky, DET/9 </t>
  </si>
  <si>
    <t>Matt Hasselbeck, IND/10 </t>
  </si>
  <si>
    <t>Tarvaris Jackson, SEA/4 </t>
  </si>
  <si>
    <t>Ryan Mallett, NE/10 </t>
  </si>
  <si>
    <t>Kellen Clemens, SD/10 </t>
  </si>
  <si>
    <t>Tyrod Taylor, BAL/11 </t>
  </si>
  <si>
    <t>Tier 9</t>
  </si>
  <si>
    <t>Bilal Powell, NYJ/11 </t>
  </si>
  <si>
    <t>Ka'Deem Carey, CHI/9 </t>
  </si>
  <si>
    <t>Jordan Todman, JAC/11 </t>
  </si>
  <si>
    <t>Travaris Cadet, NO/6 </t>
  </si>
  <si>
    <t>Mike James, TB/7 </t>
  </si>
  <si>
    <t>Chris Polk, PHI/7 </t>
  </si>
  <si>
    <t>Daniel Thomas, MIA/5 </t>
  </si>
  <si>
    <t>Denard Robinson, JAC/11 </t>
  </si>
  <si>
    <t>Bryce Brown, BUF/9 </t>
  </si>
  <si>
    <t>Marcus Lattimore, SF/8 </t>
  </si>
  <si>
    <t>Isaiah Crowell, CLE/4 </t>
  </si>
  <si>
    <t>Jonathan Dwyer, ARI/4 </t>
  </si>
  <si>
    <t>Bobby Rainey, TB/7 </t>
  </si>
  <si>
    <t>Robert Turbin, SEA/4 </t>
  </si>
  <si>
    <t>Benny Cunningham, STL/4 </t>
  </si>
  <si>
    <t>Joseph Randle, DAL/11 </t>
  </si>
  <si>
    <t>Matt Asiata, MIN/10 </t>
  </si>
  <si>
    <t>Edwin Baker, CLE/4 </t>
  </si>
  <si>
    <t>De'Anthony Thomas, KC/6 </t>
  </si>
  <si>
    <t>Theo Riddick, DET/9 </t>
  </si>
  <si>
    <t>Dennis Johnson, HOU/10 </t>
  </si>
  <si>
    <t>Lache Seastrunk, WAS/10 </t>
  </si>
  <si>
    <t>Kenjon Barner, CAR/12 </t>
  </si>
  <si>
    <t>Peyton Hillis, NYG/8 </t>
  </si>
  <si>
    <t>Storm Johnson, JAC/11 </t>
  </si>
  <si>
    <t>Dri Archer, PIT/12 </t>
  </si>
  <si>
    <t>Lance Moore, PIT/12 </t>
  </si>
  <si>
    <t>Brandon LaFell, NE/10 </t>
  </si>
  <si>
    <t>Andre Roberts, WAS/10 </t>
  </si>
  <si>
    <t>Denarius Moore, OAK/5 </t>
  </si>
  <si>
    <t>Josh Gordon, CLE/4 </t>
  </si>
  <si>
    <t>Ted Ginn Jr., ARI/4 </t>
  </si>
  <si>
    <t>Allen Robinson, JAC/11 </t>
  </si>
  <si>
    <t>Steve Johnson, SF/8 </t>
  </si>
  <si>
    <t>Nate Burleson, CLE/4 </t>
  </si>
  <si>
    <t>Miles Austin, CLE/4 </t>
  </si>
  <si>
    <t>Mike Williams, BUF/9 </t>
  </si>
  <si>
    <t>Jerome Simpson, MIN/10 </t>
  </si>
  <si>
    <t>Jeremy Kerley, NYJ/11 </t>
  </si>
  <si>
    <t>Brandon Gibson, MIA/5 </t>
  </si>
  <si>
    <t>Davante Adams, GB/9 </t>
  </si>
  <si>
    <t>Greg Little, OAK/5 </t>
  </si>
  <si>
    <t>Martavis Bryant, PIT/12 </t>
  </si>
  <si>
    <t>Brian Quick, STL/4 </t>
  </si>
  <si>
    <t>Eddie Royal, SD/10 </t>
  </si>
  <si>
    <t>Junior Hemingway, KC/6 </t>
  </si>
  <si>
    <t>Ace Sanders, JAC/11 </t>
  </si>
  <si>
    <t>Jacoby Jones, BAL/11 </t>
  </si>
  <si>
    <t>Mohamed Sanu, CIN/4 </t>
  </si>
  <si>
    <t>Paul Richardson, SEA/4 </t>
  </si>
  <si>
    <t>Cole Beasley, DAL/11 </t>
  </si>
  <si>
    <t>Marquess Wilson, CHI/9 </t>
  </si>
  <si>
    <t>Kenbrell Thompkins, NE/10 </t>
  </si>
  <si>
    <t>Jason Avant, CAR/12 </t>
  </si>
  <si>
    <t>Jimmy Graham, NO/6</t>
  </si>
  <si>
    <t>Greg Olsen, CAR/12</t>
  </si>
  <si>
    <t>Julius Thomas, DEN/4</t>
  </si>
  <si>
    <t>Kyle Rudolph, MIN/10</t>
  </si>
  <si>
    <t>Jason Witten, DAL/11</t>
  </si>
  <si>
    <t>Dennis Pitta, BAL/11</t>
  </si>
  <si>
    <t>Antonio Gates, SD/10</t>
  </si>
  <si>
    <t>Charles Clay, MIA/5</t>
  </si>
  <si>
    <t>Jordan Reed, WAS/10</t>
  </si>
  <si>
    <t>Rob Gronkowski, NE/10</t>
  </si>
  <si>
    <t>Jordan Cameron, CLE/4</t>
  </si>
  <si>
    <t>Vernon Davis, SF/8</t>
  </si>
  <si>
    <t>Dwayne Allen, IND/10</t>
  </si>
  <si>
    <t>Zach Ertz, PHI/7</t>
  </si>
  <si>
    <t>Ladarius Green, SD/10</t>
  </si>
  <si>
    <t>Martellus Bennett, CHI/9</t>
  </si>
  <si>
    <t>Heath Miller, PIT/12</t>
  </si>
  <si>
    <t>Delanie Walker, TEN/9</t>
  </si>
  <si>
    <t>Austin Seferian-Jenkins, TB/7</t>
  </si>
  <si>
    <t>Tyler Eifert, CIN/4</t>
  </si>
  <si>
    <t>Jared Cook, STL/4</t>
  </si>
  <si>
    <t>Levine Toilolo, ATL/9</t>
  </si>
  <si>
    <t>Jace Amaro, NYJ/11</t>
  </si>
  <si>
    <t>Scott Chandler, BUF/9</t>
  </si>
  <si>
    <t>Marcedes Lewis, JAC/11</t>
  </si>
  <si>
    <t>Adrien Robinson, NYG/8</t>
  </si>
  <si>
    <t>Garrett Graham, HOU/10</t>
  </si>
  <si>
    <t>Eric Ebron, DET/9</t>
  </si>
  <si>
    <t>Brent Celek, PHI/7</t>
  </si>
  <si>
    <t>Brandon Bostick, GB/9</t>
  </si>
  <si>
    <t>Zach Miller, SEA/4</t>
  </si>
  <si>
    <t>Mychal Rivera, OAK/5</t>
  </si>
  <si>
    <t>Jermaine Gresham, CIN/4</t>
  </si>
  <si>
    <t>Travis Kelce, KC/6</t>
  </si>
  <si>
    <t>Coby Fleener, IND/10</t>
  </si>
  <si>
    <t>Gavin Escobar, DAL/11</t>
  </si>
  <si>
    <t>Owen Daniels, BAL/11</t>
  </si>
  <si>
    <t>Anthony Fasano, KC/6</t>
  </si>
  <si>
    <t>Tim Wright, TB/7</t>
  </si>
  <si>
    <t>Robert Housler, ARI/4</t>
  </si>
  <si>
    <t>C.J. Fiedorowicz, HOU/10</t>
  </si>
  <si>
    <t>Brandon Pettigrew, DET/9</t>
  </si>
  <si>
    <t>Andrew Quarless, GB/9</t>
  </si>
  <si>
    <t>Luke Willson, SEA/4</t>
  </si>
  <si>
    <t>Ryan Griffin, HOU/10</t>
  </si>
  <si>
    <t>Jeff Cumberland, NYJ/11</t>
  </si>
  <si>
    <t>Joseph Fauria, DET/9</t>
  </si>
  <si>
    <t>Ed Dickson, CAR/12</t>
  </si>
  <si>
    <t>Troy Niklas, ARI/4</t>
  </si>
  <si>
    <t>Richard Rodgers, GB/9</t>
  </si>
  <si>
    <t>Stephen Gostkowski, NE/10</t>
  </si>
  <si>
    <t>Justin Tucker, BAL/11</t>
  </si>
  <si>
    <t>Steven Hauschka, SEA/4</t>
  </si>
  <si>
    <t>Matt Prater, DEN/4</t>
  </si>
  <si>
    <t>Phil Dawson, SF/8</t>
  </si>
  <si>
    <t>Nick Novak, SD/10</t>
  </si>
  <si>
    <t>Mason Crosby, GB/9</t>
  </si>
  <si>
    <t>Adam Vinatieri, IND/10</t>
  </si>
  <si>
    <t>Alex Henery, PHI/7</t>
  </si>
  <si>
    <t>Dan Bailey, DAL/11</t>
  </si>
  <si>
    <t>Blair Walsh, MIN/10</t>
  </si>
  <si>
    <t>Greg Zuerlein, STL/4</t>
  </si>
  <si>
    <t>Shayne Graham, NO/6</t>
  </si>
  <si>
    <t>Matt Bryant, ATL/9</t>
  </si>
  <si>
    <t>Robbie Gould, CHI/9</t>
  </si>
  <si>
    <t>Sebastian Janikowski, OAK/5</t>
  </si>
  <si>
    <t>Ryan Succop, KC/6</t>
  </si>
  <si>
    <t>Nick Folk, NYJ/11</t>
  </si>
  <si>
    <t>Graham Gano, CAR/12</t>
  </si>
  <si>
    <t>Jay Feely, ARI/4</t>
  </si>
  <si>
    <t>Shaun Suisham, PIT/12</t>
  </si>
  <si>
    <t>Dan Carpenter, BUF/9</t>
  </si>
  <si>
    <t>Mike Nugent, CIN/4</t>
  </si>
  <si>
    <t>Caleb Sturgis, MIA/5</t>
  </si>
  <si>
    <t>Nate Freese, DET/9</t>
  </si>
  <si>
    <t>Kai Forbath, WAS/10</t>
  </si>
  <si>
    <t>Randy Bullock, HOU/10</t>
  </si>
  <si>
    <t>Josh Brown, NYG/8</t>
  </si>
  <si>
    <t>Connor Barth, TB/7</t>
  </si>
  <si>
    <t>Rob Bironas</t>
  </si>
  <si>
    <t>Josh Scobee, JAC/11</t>
  </si>
  <si>
    <t>Dustin Hopkins, BUF/9</t>
  </si>
  <si>
    <t>Zach Hocker, WAS/10</t>
  </si>
  <si>
    <t>Billy Cundiff, CLE/4</t>
  </si>
  <si>
    <t>Seattle Seahawks, 4</t>
  </si>
  <si>
    <t>San Francisco 49ers, 8</t>
  </si>
  <si>
    <t>St. Louis Rams, 4</t>
  </si>
  <si>
    <t>Carolina Panthers, 12</t>
  </si>
  <si>
    <t>Arizona Cardinals, 4</t>
  </si>
  <si>
    <t>Cincinnati Bengals, 4</t>
  </si>
  <si>
    <t>Buffalo Bills, 9</t>
  </si>
  <si>
    <t>Kansas City Chiefs, 6</t>
  </si>
  <si>
    <t>Cleveland Browns, 4</t>
  </si>
  <si>
    <t>Denver Broncos, 4</t>
  </si>
  <si>
    <t>Tampa Bay Buccaneers, 7</t>
  </si>
  <si>
    <t>New England Patriots, 10</t>
  </si>
  <si>
    <t>Houston Texans, 10</t>
  </si>
  <si>
    <t>New Orleans Saints, 6</t>
  </si>
  <si>
    <t>Indianapolis Colts, 10</t>
  </si>
  <si>
    <t>Oakland Raiders, 5</t>
  </si>
  <si>
    <t>San Diego Chargers, 10</t>
  </si>
  <si>
    <t>Baltimore Ravens, 11</t>
  </si>
  <si>
    <t>Philadelphia Eagles, 7</t>
  </si>
  <si>
    <t>Green Bay Packers, 9</t>
  </si>
  <si>
    <t>Pittsburgh Steelers, 12</t>
  </si>
  <si>
    <t>New York Jets, 11</t>
  </si>
  <si>
    <t>New York Giants, 8</t>
  </si>
  <si>
    <t>Jacksonville Jaguars, 11</t>
  </si>
  <si>
    <t>Tennessee Titans, 9</t>
  </si>
  <si>
    <t>Atlanta Falcons, 9</t>
  </si>
  <si>
    <t>Miami Dolphins, 5</t>
  </si>
  <si>
    <t>Chicago Bears, 9</t>
  </si>
  <si>
    <t>Detroit Lions, 9</t>
  </si>
  <si>
    <t>Minnesota Vikings, 10</t>
  </si>
  <si>
    <t>Washington Redskins, 10</t>
  </si>
  <si>
    <t>Dallas Cowboys, 11</t>
  </si>
  <si>
    <t>Defense/Special Teams</t>
  </si>
  <si>
    <t>Razzball's tiered rankings.</t>
  </si>
  <si>
    <t>Cheat Sheet Tab</t>
  </si>
  <si>
    <t>published on August 25th</t>
  </si>
  <si>
    <t>WR74</t>
  </si>
  <si>
    <t>Jonathan Grimes, HOU/10 </t>
  </si>
  <si>
    <t>LeVeon Bell</t>
  </si>
  <si>
    <t>LeVeon Bell, PIT/12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</si>
</sst>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0" fillId="5" borderId="0" xfId="0" applyFill="1"/>
    <xf numFmtId="0" fontId="0" fillId="6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5" fillId="0" borderId="0" xfId="0" applyFont="1"/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7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3" borderId="9" xfId="0" applyFill="1" applyBorder="1" applyAlignment="1">
      <alignment horizontal="left"/>
    </xf>
    <xf numFmtId="165" fontId="0" fillId="0" borderId="12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6" fillId="0" borderId="0" xfId="1"/>
    <xf numFmtId="0" fontId="10" fillId="2" borderId="15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1" fillId="0" borderId="0" xfId="0" applyFont="1"/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1" fillId="11" borderId="18" xfId="0" applyFont="1" applyFill="1" applyBorder="1" applyAlignment="1">
      <alignment horizontal="center"/>
    </xf>
    <xf numFmtId="0" fontId="11" fillId="11" borderId="16" xfId="0" applyFont="1" applyFill="1" applyBorder="1" applyAlignment="1">
      <alignment horizontal="center"/>
    </xf>
    <xf numFmtId="0" fontId="11" fillId="13" borderId="16" xfId="0" applyFont="1" applyFill="1" applyBorder="1" applyAlignment="1">
      <alignment horizontal="center"/>
    </xf>
    <xf numFmtId="0" fontId="11" fillId="13" borderId="18" xfId="0" applyFont="1" applyFill="1" applyBorder="1" applyAlignment="1">
      <alignment horizontal="center"/>
    </xf>
    <xf numFmtId="0" fontId="11" fillId="13" borderId="17" xfId="0" applyFont="1" applyFill="1" applyBorder="1" applyAlignment="1">
      <alignment horizontal="center"/>
    </xf>
    <xf numFmtId="0" fontId="11" fillId="11" borderId="17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13" borderId="19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12" borderId="5" xfId="0" applyFont="1" applyFill="1" applyBorder="1" applyAlignment="1">
      <alignment horizontal="center"/>
    </xf>
    <xf numFmtId="0" fontId="2" fillId="12" borderId="11" xfId="0" applyFont="1" applyFill="1" applyBorder="1" applyAlignment="1">
      <alignment horizontal="center"/>
    </xf>
    <xf numFmtId="0" fontId="2" fillId="12" borderId="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7">
    <dxf>
      <fill>
        <patternFill>
          <bgColor theme="9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</dxfs>
  <tableStyles count="0" defaultTableStyle="TableStyleMedium2" defaultPivotStyle="PivotStyleLight16"/>
  <colors>
    <mruColors>
      <color rgb="FFFFFF99"/>
      <color rgb="FF79A6DD"/>
      <color rgb="FF5790D5"/>
      <color rgb="FF719FFB"/>
      <color rgb="FF77B5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connections" Target="connections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3</xdr:col>
      <xdr:colOff>304800</xdr:colOff>
      <xdr:row>11</xdr:row>
      <xdr:rowOff>66675</xdr:rowOff>
    </xdr:to>
    <xdr:pic>
      <xdr:nvPicPr>
        <xdr:cNvPr id="2" name="Picture 1" descr="Fantasy Football Blog at Razzball.c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2076450" cy="2105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projections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ECR-PlusRazzball_Standard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DP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umberfire.com/nfl/fantasy/remaining-projections/k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Relationship Id="rId3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B47"/>
  <sheetViews>
    <sheetView tabSelected="1" workbookViewId="0">
      <selection activeCell="A30" sqref="A30"/>
    </sheetView>
  </sheetViews>
  <sheetFormatPr baseColWidth="10" defaultColWidth="8.83203125" defaultRowHeight="14" x14ac:dyDescent="0"/>
  <sheetData>
    <row r="14" spans="1:2">
      <c r="A14" s="11" t="s">
        <v>918</v>
      </c>
    </row>
    <row r="15" spans="1:2">
      <c r="A15" t="s">
        <v>916</v>
      </c>
    </row>
    <row r="16" spans="1:2">
      <c r="B16" t="s">
        <v>912</v>
      </c>
    </row>
    <row r="17" spans="1:2">
      <c r="B17" t="s">
        <v>917</v>
      </c>
    </row>
    <row r="18" spans="1:2">
      <c r="B18" t="s">
        <v>416</v>
      </c>
    </row>
    <row r="19" spans="1:2">
      <c r="B19" t="s">
        <v>915</v>
      </c>
    </row>
    <row r="21" spans="1:2">
      <c r="A21" s="11" t="s">
        <v>919</v>
      </c>
    </row>
    <row r="22" spans="1:2">
      <c r="A22" t="s">
        <v>940</v>
      </c>
    </row>
    <row r="23" spans="1:2">
      <c r="A23" t="s">
        <v>939</v>
      </c>
    </row>
    <row r="24" spans="1:2">
      <c r="A24" t="s">
        <v>942</v>
      </c>
    </row>
    <row r="25" spans="1:2">
      <c r="A25" t="s">
        <v>943</v>
      </c>
    </row>
    <row r="27" spans="1:2">
      <c r="A27" s="11" t="s">
        <v>1314</v>
      </c>
    </row>
    <row r="28" spans="1:2">
      <c r="A28" s="12" t="s">
        <v>929</v>
      </c>
    </row>
    <row r="29" spans="1:2">
      <c r="A29" t="s">
        <v>921</v>
      </c>
    </row>
    <row r="30" spans="1:2">
      <c r="A30" t="s">
        <v>920</v>
      </c>
    </row>
    <row r="31" spans="1:2">
      <c r="A31" t="s">
        <v>922</v>
      </c>
    </row>
    <row r="32" spans="1:2">
      <c r="A32" t="s">
        <v>927</v>
      </c>
    </row>
    <row r="33" spans="1:1">
      <c r="A33" t="s">
        <v>926</v>
      </c>
    </row>
    <row r="34" spans="1:1">
      <c r="A34" t="s">
        <v>923</v>
      </c>
    </row>
    <row r="35" spans="1:1">
      <c r="A35" t="s">
        <v>1090</v>
      </c>
    </row>
    <row r="37" spans="1:1">
      <c r="A37" s="11" t="s">
        <v>924</v>
      </c>
    </row>
    <row r="38" spans="1:1">
      <c r="A38" t="s">
        <v>925</v>
      </c>
    </row>
    <row r="40" spans="1:1">
      <c r="A40" s="11" t="s">
        <v>928</v>
      </c>
    </row>
    <row r="41" spans="1:1">
      <c r="A41" t="s">
        <v>1313</v>
      </c>
    </row>
    <row r="46" spans="1:1">
      <c r="A46" s="12" t="s">
        <v>1091</v>
      </c>
    </row>
    <row r="47" spans="1:1">
      <c r="A47" t="s">
        <v>1092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3"/>
  <sheetViews>
    <sheetView workbookViewId="0">
      <selection activeCell="B25" sqref="B25"/>
    </sheetView>
  </sheetViews>
  <sheetFormatPr baseColWidth="10" defaultColWidth="8.83203125" defaultRowHeight="14" x14ac:dyDescent="0"/>
  <cols>
    <col min="1" max="1" width="27.5" bestFit="1" customWidth="1"/>
    <col min="2" max="2" width="21.1640625" bestFit="1" customWidth="1"/>
    <col min="4" max="4" width="6.6640625" bestFit="1" customWidth="1"/>
    <col min="5" max="5" width="10.6640625" bestFit="1" customWidth="1"/>
    <col min="6" max="6" width="6.83203125" bestFit="1" customWidth="1"/>
    <col min="7" max="7" width="6.5" bestFit="1" customWidth="1"/>
    <col min="8" max="8" width="5.1640625" bestFit="1" customWidth="1"/>
    <col min="9" max="9" width="5.5" bestFit="1" customWidth="1"/>
    <col min="10" max="10" width="5" bestFit="1" customWidth="1"/>
    <col min="11" max="11" width="5.1640625" bestFit="1" customWidth="1"/>
    <col min="12" max="12" width="1.5" bestFit="1" customWidth="1"/>
  </cols>
  <sheetData>
    <row r="1" spans="1:13">
      <c r="A1" t="s">
        <v>419</v>
      </c>
      <c r="B1" t="s">
        <v>420</v>
      </c>
    </row>
    <row r="2" spans="1:13">
      <c r="A2" t="s">
        <v>421</v>
      </c>
      <c r="B2" t="s">
        <v>420</v>
      </c>
    </row>
    <row r="3" spans="1:13">
      <c r="A3" t="s">
        <v>422</v>
      </c>
      <c r="B3" t="s">
        <v>420</v>
      </c>
    </row>
    <row r="5" spans="1:13">
      <c r="A5" t="s">
        <v>423</v>
      </c>
      <c r="B5" t="s">
        <v>424</v>
      </c>
      <c r="C5" t="s">
        <v>425</v>
      </c>
      <c r="D5" t="s">
        <v>426</v>
      </c>
      <c r="E5" t="s">
        <v>427</v>
      </c>
      <c r="F5" t="s">
        <v>428</v>
      </c>
      <c r="G5" t="s">
        <v>429</v>
      </c>
      <c r="H5" t="s">
        <v>430</v>
      </c>
      <c r="I5" t="s">
        <v>431</v>
      </c>
      <c r="J5" t="s">
        <v>432</v>
      </c>
      <c r="K5" t="s">
        <v>433</v>
      </c>
      <c r="L5" t="s">
        <v>420</v>
      </c>
      <c r="M5" t="s">
        <v>418</v>
      </c>
    </row>
    <row r="6" spans="1:13">
      <c r="A6">
        <v>1</v>
      </c>
      <c r="B6" t="s">
        <v>76</v>
      </c>
      <c r="C6" t="s">
        <v>40</v>
      </c>
      <c r="D6" t="s">
        <v>77</v>
      </c>
      <c r="E6">
        <v>7</v>
      </c>
      <c r="F6">
        <v>1</v>
      </c>
      <c r="G6">
        <v>2</v>
      </c>
      <c r="H6">
        <v>2</v>
      </c>
      <c r="J6">
        <v>1</v>
      </c>
      <c r="K6">
        <v>2</v>
      </c>
      <c r="M6">
        <f>AVERAGE(F6:K6)</f>
        <v>1.6</v>
      </c>
    </row>
    <row r="7" spans="1:13">
      <c r="A7">
        <v>2</v>
      </c>
      <c r="B7" t="s">
        <v>47</v>
      </c>
      <c r="C7" t="s">
        <v>40</v>
      </c>
      <c r="D7" t="s">
        <v>48</v>
      </c>
      <c r="E7">
        <v>10</v>
      </c>
      <c r="F7">
        <v>3</v>
      </c>
      <c r="G7">
        <v>1</v>
      </c>
      <c r="H7">
        <v>3</v>
      </c>
      <c r="J7">
        <v>3</v>
      </c>
      <c r="K7">
        <v>1</v>
      </c>
      <c r="M7">
        <f t="shared" ref="M7:M70" si="0">AVERAGE(F7:K7)</f>
        <v>2.2000000000000002</v>
      </c>
    </row>
    <row r="8" spans="1:13">
      <c r="A8">
        <v>3</v>
      </c>
      <c r="B8" t="s">
        <v>39</v>
      </c>
      <c r="C8" t="s">
        <v>40</v>
      </c>
      <c r="D8" t="s">
        <v>41</v>
      </c>
      <c r="E8">
        <v>6</v>
      </c>
      <c r="F8">
        <v>2</v>
      </c>
      <c r="G8">
        <v>3</v>
      </c>
      <c r="H8">
        <v>1</v>
      </c>
      <c r="J8">
        <v>2</v>
      </c>
      <c r="K8">
        <v>3</v>
      </c>
      <c r="M8">
        <f t="shared" si="0"/>
        <v>2.2000000000000002</v>
      </c>
    </row>
    <row r="9" spans="1:13">
      <c r="A9">
        <v>4</v>
      </c>
      <c r="B9" t="s">
        <v>53</v>
      </c>
      <c r="C9" t="s">
        <v>40</v>
      </c>
      <c r="D9" t="s">
        <v>54</v>
      </c>
      <c r="E9">
        <v>9</v>
      </c>
      <c r="F9">
        <v>4</v>
      </c>
      <c r="G9">
        <v>5</v>
      </c>
      <c r="H9">
        <v>5</v>
      </c>
      <c r="J9">
        <v>4</v>
      </c>
      <c r="K9">
        <v>4</v>
      </c>
      <c r="M9">
        <f t="shared" si="0"/>
        <v>4.4000000000000004</v>
      </c>
    </row>
    <row r="10" spans="1:13">
      <c r="A10">
        <v>5</v>
      </c>
      <c r="B10" t="s">
        <v>57</v>
      </c>
      <c r="C10" t="s">
        <v>58</v>
      </c>
      <c r="D10" t="s">
        <v>59</v>
      </c>
      <c r="E10">
        <v>9</v>
      </c>
      <c r="F10">
        <v>6</v>
      </c>
      <c r="G10">
        <v>7</v>
      </c>
      <c r="H10">
        <v>6</v>
      </c>
      <c r="J10">
        <v>5</v>
      </c>
      <c r="K10">
        <v>7</v>
      </c>
      <c r="M10">
        <f t="shared" si="0"/>
        <v>6.2</v>
      </c>
    </row>
    <row r="11" spans="1:13">
      <c r="A11">
        <v>6</v>
      </c>
      <c r="B11" t="s">
        <v>79</v>
      </c>
      <c r="C11" t="s">
        <v>40</v>
      </c>
      <c r="D11" t="s">
        <v>44</v>
      </c>
      <c r="E11">
        <v>9</v>
      </c>
      <c r="F11">
        <v>5</v>
      </c>
      <c r="G11">
        <v>8</v>
      </c>
      <c r="H11">
        <v>7</v>
      </c>
      <c r="J11">
        <v>6</v>
      </c>
      <c r="K11">
        <v>6</v>
      </c>
      <c r="M11">
        <f t="shared" si="0"/>
        <v>6.4</v>
      </c>
    </row>
    <row r="12" spans="1:13">
      <c r="A12">
        <v>7</v>
      </c>
      <c r="B12" t="s">
        <v>49</v>
      </c>
      <c r="C12" t="s">
        <v>43</v>
      </c>
      <c r="D12" t="s">
        <v>50</v>
      </c>
      <c r="E12">
        <v>4</v>
      </c>
      <c r="F12">
        <v>10</v>
      </c>
      <c r="G12">
        <v>4</v>
      </c>
      <c r="H12">
        <v>4</v>
      </c>
      <c r="J12">
        <v>9</v>
      </c>
      <c r="K12">
        <v>8</v>
      </c>
      <c r="M12">
        <f t="shared" si="0"/>
        <v>7</v>
      </c>
    </row>
    <row r="13" spans="1:13">
      <c r="A13">
        <v>8</v>
      </c>
      <c r="B13" t="s">
        <v>64</v>
      </c>
      <c r="C13" t="s">
        <v>65</v>
      </c>
      <c r="D13" t="s">
        <v>46</v>
      </c>
      <c r="E13">
        <v>6</v>
      </c>
      <c r="F13">
        <v>7</v>
      </c>
      <c r="G13">
        <v>10</v>
      </c>
      <c r="H13">
        <v>8</v>
      </c>
      <c r="J13">
        <v>7</v>
      </c>
      <c r="K13">
        <v>10</v>
      </c>
      <c r="M13">
        <f t="shared" si="0"/>
        <v>8.4</v>
      </c>
    </row>
    <row r="14" spans="1:13">
      <c r="A14">
        <v>9</v>
      </c>
      <c r="B14" t="s">
        <v>125</v>
      </c>
      <c r="C14" t="s">
        <v>40</v>
      </c>
      <c r="D14" t="s">
        <v>89</v>
      </c>
      <c r="E14">
        <v>4</v>
      </c>
      <c r="F14">
        <v>9</v>
      </c>
      <c r="G14">
        <v>6</v>
      </c>
      <c r="H14">
        <v>14</v>
      </c>
      <c r="J14">
        <v>10</v>
      </c>
      <c r="K14">
        <v>5</v>
      </c>
      <c r="M14">
        <f t="shared" si="0"/>
        <v>8.8000000000000007</v>
      </c>
    </row>
    <row r="15" spans="1:13">
      <c r="A15">
        <v>10</v>
      </c>
      <c r="B15" t="s">
        <v>71</v>
      </c>
      <c r="C15" t="s">
        <v>58</v>
      </c>
      <c r="D15" t="s">
        <v>50</v>
      </c>
      <c r="E15">
        <v>4</v>
      </c>
      <c r="F15">
        <v>8</v>
      </c>
      <c r="G15">
        <v>13</v>
      </c>
      <c r="H15">
        <v>9</v>
      </c>
      <c r="J15">
        <v>8</v>
      </c>
      <c r="K15">
        <v>14</v>
      </c>
      <c r="M15">
        <f t="shared" si="0"/>
        <v>10.4</v>
      </c>
    </row>
    <row r="16" spans="1:13">
      <c r="A16">
        <v>11</v>
      </c>
      <c r="B16" t="s">
        <v>75</v>
      </c>
      <c r="C16" t="s">
        <v>58</v>
      </c>
      <c r="D16" t="s">
        <v>74</v>
      </c>
      <c r="E16">
        <v>11</v>
      </c>
      <c r="F16">
        <v>11</v>
      </c>
      <c r="G16">
        <v>16</v>
      </c>
      <c r="H16">
        <v>15</v>
      </c>
      <c r="J16">
        <v>11</v>
      </c>
      <c r="K16">
        <v>13</v>
      </c>
      <c r="M16">
        <f t="shared" si="0"/>
        <v>13.2</v>
      </c>
    </row>
    <row r="17" spans="1:13">
      <c r="A17">
        <v>12</v>
      </c>
      <c r="B17" t="s">
        <v>81</v>
      </c>
      <c r="C17" t="s">
        <v>40</v>
      </c>
      <c r="D17" t="s">
        <v>74</v>
      </c>
      <c r="E17">
        <v>11</v>
      </c>
      <c r="F17">
        <v>16</v>
      </c>
      <c r="G17">
        <v>17</v>
      </c>
      <c r="H17">
        <v>12</v>
      </c>
      <c r="J17">
        <v>13</v>
      </c>
      <c r="K17">
        <v>11</v>
      </c>
      <c r="M17">
        <f t="shared" si="0"/>
        <v>13.8</v>
      </c>
    </row>
    <row r="18" spans="1:13">
      <c r="A18">
        <v>13</v>
      </c>
      <c r="B18" t="s">
        <v>101</v>
      </c>
      <c r="C18" t="s">
        <v>58</v>
      </c>
      <c r="D18" t="s">
        <v>102</v>
      </c>
      <c r="E18">
        <v>4</v>
      </c>
      <c r="F18">
        <v>13</v>
      </c>
      <c r="G18">
        <v>14</v>
      </c>
      <c r="H18">
        <v>17</v>
      </c>
      <c r="J18">
        <v>12</v>
      </c>
      <c r="K18">
        <v>16</v>
      </c>
      <c r="M18">
        <f t="shared" si="0"/>
        <v>14.4</v>
      </c>
    </row>
    <row r="19" spans="1:13">
      <c r="A19">
        <v>14</v>
      </c>
      <c r="B19" t="s">
        <v>45</v>
      </c>
      <c r="C19" t="s">
        <v>43</v>
      </c>
      <c r="D19" t="s">
        <v>46</v>
      </c>
      <c r="E19">
        <v>6</v>
      </c>
      <c r="F19">
        <v>17</v>
      </c>
      <c r="G19">
        <v>11</v>
      </c>
      <c r="H19">
        <v>10</v>
      </c>
      <c r="J19">
        <v>18</v>
      </c>
      <c r="K19">
        <v>17</v>
      </c>
      <c r="M19">
        <f t="shared" si="0"/>
        <v>14.6</v>
      </c>
    </row>
    <row r="20" spans="1:13">
      <c r="A20">
        <v>15</v>
      </c>
      <c r="B20" t="s">
        <v>135</v>
      </c>
      <c r="C20" t="s">
        <v>40</v>
      </c>
      <c r="D20" t="s">
        <v>114</v>
      </c>
      <c r="E20">
        <v>10</v>
      </c>
      <c r="F20">
        <v>15</v>
      </c>
      <c r="G20">
        <v>12</v>
      </c>
      <c r="H20">
        <v>21</v>
      </c>
      <c r="J20">
        <v>22</v>
      </c>
      <c r="K20">
        <v>9</v>
      </c>
      <c r="M20">
        <f t="shared" si="0"/>
        <v>15.8</v>
      </c>
    </row>
    <row r="21" spans="1:13">
      <c r="A21">
        <v>16</v>
      </c>
      <c r="B21" t="s">
        <v>42</v>
      </c>
      <c r="C21" t="s">
        <v>43</v>
      </c>
      <c r="D21" t="s">
        <v>44</v>
      </c>
      <c r="E21">
        <v>9</v>
      </c>
      <c r="F21">
        <v>21</v>
      </c>
      <c r="G21">
        <v>9</v>
      </c>
      <c r="H21">
        <v>11</v>
      </c>
      <c r="J21">
        <v>20</v>
      </c>
      <c r="K21">
        <v>19</v>
      </c>
      <c r="M21">
        <f t="shared" si="0"/>
        <v>16</v>
      </c>
    </row>
    <row r="22" spans="1:13">
      <c r="A22">
        <v>17</v>
      </c>
      <c r="B22" t="s">
        <v>149</v>
      </c>
      <c r="C22" t="s">
        <v>40</v>
      </c>
      <c r="D22" t="s">
        <v>50</v>
      </c>
      <c r="E22">
        <v>4</v>
      </c>
      <c r="F22">
        <v>12</v>
      </c>
      <c r="G22">
        <v>26</v>
      </c>
      <c r="H22">
        <v>13</v>
      </c>
      <c r="J22">
        <v>14</v>
      </c>
      <c r="K22">
        <v>15</v>
      </c>
      <c r="M22">
        <f t="shared" si="0"/>
        <v>16</v>
      </c>
    </row>
    <row r="23" spans="1:13">
      <c r="A23">
        <v>18</v>
      </c>
      <c r="B23" t="s">
        <v>78</v>
      </c>
      <c r="C23" t="s">
        <v>58</v>
      </c>
      <c r="D23" t="s">
        <v>54</v>
      </c>
      <c r="E23">
        <v>9</v>
      </c>
      <c r="F23">
        <v>14</v>
      </c>
      <c r="G23">
        <v>18</v>
      </c>
      <c r="H23">
        <v>20</v>
      </c>
      <c r="J23">
        <v>15</v>
      </c>
      <c r="K23">
        <v>18</v>
      </c>
      <c r="M23">
        <f t="shared" si="0"/>
        <v>17</v>
      </c>
    </row>
    <row r="24" spans="1:13">
      <c r="A24">
        <v>19</v>
      </c>
      <c r="B24" t="s">
        <v>1318</v>
      </c>
      <c r="C24" t="s">
        <v>40</v>
      </c>
      <c r="D24" t="s">
        <v>83</v>
      </c>
      <c r="E24">
        <v>12</v>
      </c>
      <c r="F24">
        <v>19</v>
      </c>
      <c r="G24">
        <v>19</v>
      </c>
      <c r="H24">
        <v>19</v>
      </c>
      <c r="J24">
        <v>19</v>
      </c>
      <c r="K24">
        <v>12</v>
      </c>
      <c r="M24">
        <f t="shared" si="0"/>
        <v>17.600000000000001</v>
      </c>
    </row>
    <row r="25" spans="1:13">
      <c r="A25">
        <v>20</v>
      </c>
      <c r="B25" t="s">
        <v>72</v>
      </c>
      <c r="C25" t="s">
        <v>58</v>
      </c>
      <c r="D25" t="s">
        <v>63</v>
      </c>
      <c r="E25">
        <v>9</v>
      </c>
      <c r="F25">
        <v>20</v>
      </c>
      <c r="G25">
        <v>20</v>
      </c>
      <c r="H25">
        <v>18</v>
      </c>
      <c r="J25">
        <v>17</v>
      </c>
      <c r="K25">
        <v>20</v>
      </c>
      <c r="M25">
        <f t="shared" si="0"/>
        <v>19</v>
      </c>
    </row>
    <row r="26" spans="1:13">
      <c r="A26">
        <v>21</v>
      </c>
      <c r="B26" t="s">
        <v>128</v>
      </c>
      <c r="C26" t="s">
        <v>40</v>
      </c>
      <c r="D26" t="s">
        <v>102</v>
      </c>
      <c r="E26">
        <v>4</v>
      </c>
      <c r="F26">
        <v>18</v>
      </c>
      <c r="G26">
        <v>28</v>
      </c>
      <c r="H26">
        <v>16</v>
      </c>
      <c r="J26">
        <v>16</v>
      </c>
      <c r="K26">
        <v>21</v>
      </c>
      <c r="M26">
        <f t="shared" si="0"/>
        <v>19.8</v>
      </c>
    </row>
    <row r="27" spans="1:13">
      <c r="A27">
        <v>22</v>
      </c>
      <c r="B27" t="s">
        <v>97</v>
      </c>
      <c r="C27" t="s">
        <v>58</v>
      </c>
      <c r="D27" t="s">
        <v>44</v>
      </c>
      <c r="E27">
        <v>9</v>
      </c>
      <c r="F27">
        <v>23</v>
      </c>
      <c r="G27">
        <v>22</v>
      </c>
      <c r="H27">
        <v>24</v>
      </c>
      <c r="J27">
        <v>21</v>
      </c>
      <c r="K27">
        <v>26</v>
      </c>
      <c r="M27">
        <f t="shared" si="0"/>
        <v>23.2</v>
      </c>
    </row>
    <row r="28" spans="1:13">
      <c r="A28">
        <v>23</v>
      </c>
      <c r="B28" t="s">
        <v>138</v>
      </c>
      <c r="C28" t="s">
        <v>40</v>
      </c>
      <c r="D28" t="s">
        <v>68</v>
      </c>
      <c r="E28">
        <v>10</v>
      </c>
      <c r="F28">
        <v>25</v>
      </c>
      <c r="G28">
        <v>23</v>
      </c>
      <c r="H28">
        <v>22</v>
      </c>
      <c r="J28">
        <v>23</v>
      </c>
      <c r="K28">
        <v>24</v>
      </c>
      <c r="M28">
        <f t="shared" si="0"/>
        <v>23.4</v>
      </c>
    </row>
    <row r="29" spans="1:13">
      <c r="A29">
        <v>24</v>
      </c>
      <c r="B29" t="s">
        <v>107</v>
      </c>
      <c r="C29" t="s">
        <v>40</v>
      </c>
      <c r="D29" t="s">
        <v>108</v>
      </c>
      <c r="E29">
        <v>7</v>
      </c>
      <c r="F29">
        <v>33</v>
      </c>
      <c r="G29">
        <v>15</v>
      </c>
      <c r="H29">
        <v>23</v>
      </c>
      <c r="J29">
        <v>26</v>
      </c>
      <c r="K29">
        <v>22</v>
      </c>
      <c r="M29">
        <f t="shared" si="0"/>
        <v>23.8</v>
      </c>
    </row>
    <row r="30" spans="1:13">
      <c r="A30">
        <v>25</v>
      </c>
      <c r="B30" t="s">
        <v>85</v>
      </c>
      <c r="C30" t="s">
        <v>58</v>
      </c>
      <c r="D30" t="s">
        <v>54</v>
      </c>
      <c r="E30">
        <v>9</v>
      </c>
      <c r="F30">
        <v>22</v>
      </c>
      <c r="G30">
        <v>24</v>
      </c>
      <c r="H30">
        <v>28</v>
      </c>
      <c r="J30">
        <v>25</v>
      </c>
      <c r="K30">
        <v>28</v>
      </c>
      <c r="M30">
        <f t="shared" si="0"/>
        <v>25.4</v>
      </c>
    </row>
    <row r="31" spans="1:13">
      <c r="A31">
        <v>26</v>
      </c>
      <c r="B31" t="s">
        <v>82</v>
      </c>
      <c r="C31" t="s">
        <v>58</v>
      </c>
      <c r="D31" t="s">
        <v>83</v>
      </c>
      <c r="E31">
        <v>12</v>
      </c>
      <c r="F31">
        <v>24</v>
      </c>
      <c r="G31">
        <v>27</v>
      </c>
      <c r="H31">
        <v>27</v>
      </c>
      <c r="J31">
        <v>24</v>
      </c>
      <c r="K31">
        <v>25</v>
      </c>
      <c r="M31">
        <f t="shared" si="0"/>
        <v>25.4</v>
      </c>
    </row>
    <row r="32" spans="1:13">
      <c r="A32">
        <v>27</v>
      </c>
      <c r="B32" t="s">
        <v>104</v>
      </c>
      <c r="C32" t="s">
        <v>40</v>
      </c>
      <c r="D32" t="s">
        <v>105</v>
      </c>
      <c r="E32">
        <v>4</v>
      </c>
      <c r="F32">
        <v>26</v>
      </c>
      <c r="G32">
        <v>21</v>
      </c>
      <c r="H32">
        <v>26</v>
      </c>
      <c r="J32">
        <v>27</v>
      </c>
      <c r="K32">
        <v>32</v>
      </c>
      <c r="M32">
        <f t="shared" si="0"/>
        <v>26.4</v>
      </c>
    </row>
    <row r="33" spans="1:13">
      <c r="A33">
        <v>28</v>
      </c>
      <c r="B33" t="s">
        <v>139</v>
      </c>
      <c r="C33" t="s">
        <v>65</v>
      </c>
      <c r="D33" t="s">
        <v>50</v>
      </c>
      <c r="E33">
        <v>4</v>
      </c>
      <c r="F33">
        <v>30</v>
      </c>
      <c r="G33">
        <v>25</v>
      </c>
      <c r="H33">
        <v>30</v>
      </c>
      <c r="J33">
        <v>31</v>
      </c>
      <c r="K33">
        <v>34</v>
      </c>
      <c r="M33">
        <f t="shared" si="0"/>
        <v>30</v>
      </c>
    </row>
    <row r="34" spans="1:13">
      <c r="A34">
        <v>29</v>
      </c>
      <c r="B34" t="s">
        <v>92</v>
      </c>
      <c r="C34" t="s">
        <v>58</v>
      </c>
      <c r="D34" t="s">
        <v>44</v>
      </c>
      <c r="E34">
        <v>9</v>
      </c>
      <c r="F34">
        <v>29</v>
      </c>
      <c r="G34">
        <v>30</v>
      </c>
      <c r="H34">
        <v>32</v>
      </c>
      <c r="J34">
        <v>28</v>
      </c>
      <c r="K34">
        <v>31</v>
      </c>
      <c r="M34">
        <f t="shared" si="0"/>
        <v>30</v>
      </c>
    </row>
    <row r="35" spans="1:13">
      <c r="A35">
        <v>30</v>
      </c>
      <c r="B35" t="s">
        <v>181</v>
      </c>
      <c r="C35" t="s">
        <v>65</v>
      </c>
      <c r="D35" t="s">
        <v>61</v>
      </c>
      <c r="E35">
        <v>10</v>
      </c>
      <c r="F35">
        <v>42</v>
      </c>
      <c r="G35">
        <v>33</v>
      </c>
      <c r="H35">
        <v>31</v>
      </c>
      <c r="J35">
        <v>30</v>
      </c>
      <c r="K35">
        <v>27</v>
      </c>
      <c r="M35">
        <f t="shared" si="0"/>
        <v>32.6</v>
      </c>
    </row>
    <row r="36" spans="1:13">
      <c r="A36">
        <v>31</v>
      </c>
      <c r="B36" t="s">
        <v>109</v>
      </c>
      <c r="C36" t="s">
        <v>40</v>
      </c>
      <c r="D36" t="s">
        <v>110</v>
      </c>
      <c r="E36">
        <v>4</v>
      </c>
      <c r="F36">
        <v>27</v>
      </c>
      <c r="G36">
        <v>49</v>
      </c>
      <c r="H36">
        <v>29</v>
      </c>
      <c r="J36">
        <v>29</v>
      </c>
      <c r="K36">
        <v>30</v>
      </c>
      <c r="M36">
        <f t="shared" si="0"/>
        <v>32.799999999999997</v>
      </c>
    </row>
    <row r="37" spans="1:13">
      <c r="A37">
        <v>32</v>
      </c>
      <c r="B37" t="s">
        <v>120</v>
      </c>
      <c r="C37" t="s">
        <v>58</v>
      </c>
      <c r="D37" t="s">
        <v>108</v>
      </c>
      <c r="E37">
        <v>7</v>
      </c>
      <c r="F37">
        <v>31</v>
      </c>
      <c r="G37">
        <v>37</v>
      </c>
      <c r="H37">
        <v>37</v>
      </c>
      <c r="J37">
        <v>35</v>
      </c>
      <c r="K37">
        <v>36</v>
      </c>
      <c r="M37">
        <f t="shared" si="0"/>
        <v>35.200000000000003</v>
      </c>
    </row>
    <row r="38" spans="1:13">
      <c r="A38">
        <v>33</v>
      </c>
      <c r="B38" t="s">
        <v>129</v>
      </c>
      <c r="C38" t="s">
        <v>40</v>
      </c>
      <c r="D38" t="s">
        <v>59</v>
      </c>
      <c r="E38">
        <v>9</v>
      </c>
      <c r="F38">
        <v>61</v>
      </c>
      <c r="G38">
        <v>29</v>
      </c>
      <c r="H38">
        <v>34</v>
      </c>
      <c r="J38">
        <v>33</v>
      </c>
      <c r="K38">
        <v>23</v>
      </c>
      <c r="M38">
        <f t="shared" si="0"/>
        <v>36</v>
      </c>
    </row>
    <row r="39" spans="1:13">
      <c r="A39">
        <v>34</v>
      </c>
      <c r="B39" t="s">
        <v>148</v>
      </c>
      <c r="C39" t="s">
        <v>58</v>
      </c>
      <c r="D39" t="s">
        <v>110</v>
      </c>
      <c r="E39">
        <v>4</v>
      </c>
      <c r="F39">
        <v>34</v>
      </c>
      <c r="G39">
        <v>36</v>
      </c>
      <c r="H39">
        <v>33</v>
      </c>
      <c r="J39">
        <v>42</v>
      </c>
      <c r="K39">
        <v>37</v>
      </c>
      <c r="M39">
        <f t="shared" si="0"/>
        <v>36.4</v>
      </c>
    </row>
    <row r="40" spans="1:13">
      <c r="A40">
        <v>35</v>
      </c>
      <c r="B40" t="s">
        <v>118</v>
      </c>
      <c r="C40" t="s">
        <v>40</v>
      </c>
      <c r="D40" t="s">
        <v>119</v>
      </c>
      <c r="E40">
        <v>9</v>
      </c>
      <c r="F40">
        <v>35</v>
      </c>
      <c r="G40">
        <v>42</v>
      </c>
      <c r="H40">
        <v>35</v>
      </c>
      <c r="J40">
        <v>34</v>
      </c>
      <c r="K40">
        <v>41</v>
      </c>
      <c r="M40">
        <f t="shared" si="0"/>
        <v>37.4</v>
      </c>
    </row>
    <row r="41" spans="1:13">
      <c r="A41">
        <v>36</v>
      </c>
      <c r="B41" t="s">
        <v>103</v>
      </c>
      <c r="C41" t="s">
        <v>58</v>
      </c>
      <c r="D41" t="s">
        <v>70</v>
      </c>
      <c r="E41">
        <v>10</v>
      </c>
      <c r="F41">
        <v>28</v>
      </c>
      <c r="G41">
        <v>43</v>
      </c>
      <c r="H41">
        <v>43</v>
      </c>
      <c r="J41">
        <v>32</v>
      </c>
      <c r="K41">
        <v>46</v>
      </c>
      <c r="M41">
        <f t="shared" si="0"/>
        <v>38.4</v>
      </c>
    </row>
    <row r="42" spans="1:13">
      <c r="A42">
        <v>37</v>
      </c>
      <c r="B42" t="s">
        <v>113</v>
      </c>
      <c r="C42" t="s">
        <v>58</v>
      </c>
      <c r="D42" t="s">
        <v>114</v>
      </c>
      <c r="E42">
        <v>10</v>
      </c>
      <c r="F42">
        <v>38</v>
      </c>
      <c r="G42">
        <v>32</v>
      </c>
      <c r="H42">
        <v>42</v>
      </c>
      <c r="J42">
        <v>47</v>
      </c>
      <c r="K42">
        <v>33</v>
      </c>
      <c r="M42">
        <f t="shared" si="0"/>
        <v>38.4</v>
      </c>
    </row>
    <row r="43" spans="1:13">
      <c r="A43">
        <v>38</v>
      </c>
      <c r="B43" t="s">
        <v>66</v>
      </c>
      <c r="C43" t="s">
        <v>43</v>
      </c>
      <c r="D43" t="s">
        <v>59</v>
      </c>
      <c r="E43">
        <v>9</v>
      </c>
      <c r="F43">
        <v>48</v>
      </c>
      <c r="G43">
        <v>31</v>
      </c>
      <c r="H43">
        <v>25</v>
      </c>
      <c r="J43">
        <v>44</v>
      </c>
      <c r="K43">
        <v>47</v>
      </c>
      <c r="M43">
        <f t="shared" si="0"/>
        <v>39</v>
      </c>
    </row>
    <row r="44" spans="1:13">
      <c r="A44">
        <v>39</v>
      </c>
      <c r="B44" t="s">
        <v>106</v>
      </c>
      <c r="C44" t="s">
        <v>40</v>
      </c>
      <c r="D44" t="s">
        <v>70</v>
      </c>
      <c r="E44">
        <v>10</v>
      </c>
      <c r="F44">
        <v>36</v>
      </c>
      <c r="G44">
        <v>46</v>
      </c>
      <c r="H44">
        <v>41</v>
      </c>
      <c r="J44">
        <v>41</v>
      </c>
      <c r="K44">
        <v>35</v>
      </c>
      <c r="M44">
        <f t="shared" si="0"/>
        <v>39.799999999999997</v>
      </c>
    </row>
    <row r="45" spans="1:13">
      <c r="A45">
        <v>40</v>
      </c>
      <c r="B45" t="s">
        <v>98</v>
      </c>
      <c r="C45" t="s">
        <v>58</v>
      </c>
      <c r="D45" t="s">
        <v>68</v>
      </c>
      <c r="E45">
        <v>10</v>
      </c>
      <c r="F45">
        <v>39</v>
      </c>
      <c r="G45">
        <v>41</v>
      </c>
      <c r="H45">
        <v>44</v>
      </c>
      <c r="J45">
        <v>39</v>
      </c>
      <c r="K45">
        <v>39</v>
      </c>
      <c r="M45">
        <f t="shared" si="0"/>
        <v>40.4</v>
      </c>
    </row>
    <row r="46" spans="1:13">
      <c r="A46">
        <v>41</v>
      </c>
      <c r="B46" t="s">
        <v>93</v>
      </c>
      <c r="C46" t="s">
        <v>58</v>
      </c>
      <c r="D46" t="s">
        <v>91</v>
      </c>
      <c r="E46">
        <v>8</v>
      </c>
      <c r="F46">
        <v>32</v>
      </c>
      <c r="G46">
        <v>47</v>
      </c>
      <c r="H46">
        <v>51</v>
      </c>
      <c r="J46">
        <v>37</v>
      </c>
      <c r="K46">
        <v>40</v>
      </c>
      <c r="M46">
        <f t="shared" si="0"/>
        <v>41.4</v>
      </c>
    </row>
    <row r="47" spans="1:13">
      <c r="A47">
        <v>42</v>
      </c>
      <c r="B47" t="s">
        <v>152</v>
      </c>
      <c r="C47" t="s">
        <v>58</v>
      </c>
      <c r="D47" t="s">
        <v>50</v>
      </c>
      <c r="E47">
        <v>4</v>
      </c>
      <c r="F47">
        <v>37</v>
      </c>
      <c r="G47">
        <v>40</v>
      </c>
      <c r="H47">
        <v>47</v>
      </c>
      <c r="J47">
        <v>45</v>
      </c>
      <c r="K47">
        <v>38</v>
      </c>
      <c r="M47">
        <f t="shared" si="0"/>
        <v>41.4</v>
      </c>
    </row>
    <row r="48" spans="1:13">
      <c r="A48">
        <v>43</v>
      </c>
      <c r="B48" t="s">
        <v>51</v>
      </c>
      <c r="C48" t="s">
        <v>43</v>
      </c>
      <c r="D48" t="s">
        <v>52</v>
      </c>
      <c r="E48">
        <v>10</v>
      </c>
      <c r="F48">
        <v>53</v>
      </c>
      <c r="G48">
        <v>34</v>
      </c>
      <c r="H48">
        <v>45</v>
      </c>
      <c r="J48">
        <v>51</v>
      </c>
      <c r="K48">
        <v>29</v>
      </c>
      <c r="M48">
        <f t="shared" si="0"/>
        <v>42.4</v>
      </c>
    </row>
    <row r="49" spans="1:13">
      <c r="A49">
        <v>44</v>
      </c>
      <c r="B49" t="s">
        <v>123</v>
      </c>
      <c r="C49" t="s">
        <v>58</v>
      </c>
      <c r="D49" t="s">
        <v>87</v>
      </c>
      <c r="E49">
        <v>8</v>
      </c>
      <c r="F49">
        <v>47</v>
      </c>
      <c r="G49">
        <v>53</v>
      </c>
      <c r="H49">
        <v>39</v>
      </c>
      <c r="J49">
        <v>49</v>
      </c>
      <c r="K49">
        <v>44</v>
      </c>
      <c r="M49">
        <f t="shared" si="0"/>
        <v>46.4</v>
      </c>
    </row>
    <row r="50" spans="1:13">
      <c r="A50">
        <v>45</v>
      </c>
      <c r="B50" t="s">
        <v>134</v>
      </c>
      <c r="C50" t="s">
        <v>58</v>
      </c>
      <c r="D50" t="s">
        <v>63</v>
      </c>
      <c r="E50">
        <v>9</v>
      </c>
      <c r="F50">
        <v>40</v>
      </c>
      <c r="G50">
        <v>48</v>
      </c>
      <c r="H50">
        <v>52</v>
      </c>
      <c r="J50">
        <v>40</v>
      </c>
      <c r="K50">
        <v>54</v>
      </c>
      <c r="M50">
        <f t="shared" si="0"/>
        <v>46.8</v>
      </c>
    </row>
    <row r="51" spans="1:13">
      <c r="A51">
        <v>46</v>
      </c>
      <c r="B51" t="s">
        <v>174</v>
      </c>
      <c r="C51" t="s">
        <v>40</v>
      </c>
      <c r="D51" t="s">
        <v>175</v>
      </c>
      <c r="E51">
        <v>11</v>
      </c>
      <c r="F51">
        <v>43</v>
      </c>
      <c r="G51">
        <v>62</v>
      </c>
      <c r="H51">
        <v>36</v>
      </c>
      <c r="J51">
        <v>38</v>
      </c>
      <c r="K51">
        <v>58</v>
      </c>
      <c r="M51">
        <f t="shared" si="0"/>
        <v>47.4</v>
      </c>
    </row>
    <row r="52" spans="1:13">
      <c r="A52">
        <v>47</v>
      </c>
      <c r="B52" t="s">
        <v>200</v>
      </c>
      <c r="C52" t="s">
        <v>65</v>
      </c>
      <c r="D52" t="s">
        <v>87</v>
      </c>
      <c r="E52">
        <v>8</v>
      </c>
      <c r="F52">
        <v>46</v>
      </c>
      <c r="G52">
        <v>44</v>
      </c>
      <c r="H52">
        <v>48</v>
      </c>
      <c r="J52">
        <v>59</v>
      </c>
      <c r="K52">
        <v>42</v>
      </c>
      <c r="M52">
        <f t="shared" si="0"/>
        <v>47.8</v>
      </c>
    </row>
    <row r="53" spans="1:13">
      <c r="A53">
        <v>48</v>
      </c>
      <c r="B53" t="s">
        <v>205</v>
      </c>
      <c r="C53" t="s">
        <v>40</v>
      </c>
      <c r="D53" t="s">
        <v>87</v>
      </c>
      <c r="E53">
        <v>8</v>
      </c>
      <c r="F53">
        <v>64</v>
      </c>
      <c r="G53">
        <v>38</v>
      </c>
      <c r="H53">
        <v>50</v>
      </c>
      <c r="J53">
        <v>43</v>
      </c>
      <c r="K53">
        <v>50</v>
      </c>
      <c r="M53">
        <f t="shared" si="0"/>
        <v>49</v>
      </c>
    </row>
    <row r="54" spans="1:13">
      <c r="A54">
        <v>49</v>
      </c>
      <c r="B54" t="s">
        <v>141</v>
      </c>
      <c r="C54" t="s">
        <v>40</v>
      </c>
      <c r="D54" t="s">
        <v>91</v>
      </c>
      <c r="E54">
        <v>8</v>
      </c>
      <c r="F54">
        <v>55</v>
      </c>
      <c r="G54">
        <v>60</v>
      </c>
      <c r="H54">
        <v>55</v>
      </c>
      <c r="J54">
        <v>36</v>
      </c>
      <c r="K54">
        <v>43</v>
      </c>
      <c r="M54">
        <f t="shared" si="0"/>
        <v>49.8</v>
      </c>
    </row>
    <row r="55" spans="1:13">
      <c r="A55">
        <v>50</v>
      </c>
      <c r="B55" t="s">
        <v>133</v>
      </c>
      <c r="C55" t="s">
        <v>58</v>
      </c>
      <c r="D55" t="s">
        <v>68</v>
      </c>
      <c r="E55">
        <v>10</v>
      </c>
      <c r="F55">
        <v>45</v>
      </c>
      <c r="G55">
        <v>45</v>
      </c>
      <c r="H55">
        <v>63</v>
      </c>
      <c r="J55">
        <v>53</v>
      </c>
      <c r="K55">
        <v>52</v>
      </c>
      <c r="M55">
        <f t="shared" si="0"/>
        <v>51.6</v>
      </c>
    </row>
    <row r="56" spans="1:13">
      <c r="A56">
        <v>51</v>
      </c>
      <c r="B56" t="s">
        <v>154</v>
      </c>
      <c r="C56" t="s">
        <v>58</v>
      </c>
      <c r="D56" t="s">
        <v>48</v>
      </c>
      <c r="E56">
        <v>10</v>
      </c>
      <c r="F56">
        <v>44</v>
      </c>
      <c r="G56">
        <v>65</v>
      </c>
      <c r="H56">
        <v>56</v>
      </c>
      <c r="J56">
        <v>46</v>
      </c>
      <c r="K56">
        <v>53</v>
      </c>
      <c r="M56">
        <f t="shared" si="0"/>
        <v>52.8</v>
      </c>
    </row>
    <row r="57" spans="1:13">
      <c r="A57">
        <v>52</v>
      </c>
      <c r="B57" t="s">
        <v>155</v>
      </c>
      <c r="C57" t="s">
        <v>58</v>
      </c>
      <c r="D57" t="s">
        <v>89</v>
      </c>
      <c r="E57">
        <v>4</v>
      </c>
      <c r="F57">
        <v>41</v>
      </c>
      <c r="G57">
        <v>50</v>
      </c>
      <c r="H57">
        <v>65</v>
      </c>
      <c r="J57">
        <v>55</v>
      </c>
      <c r="K57">
        <v>57</v>
      </c>
      <c r="M57">
        <f t="shared" si="0"/>
        <v>53.6</v>
      </c>
    </row>
    <row r="58" spans="1:13">
      <c r="A58">
        <v>53</v>
      </c>
      <c r="B58" t="s">
        <v>60</v>
      </c>
      <c r="C58" t="s">
        <v>43</v>
      </c>
      <c r="D58" t="s">
        <v>61</v>
      </c>
      <c r="E58">
        <v>10</v>
      </c>
      <c r="F58">
        <v>78</v>
      </c>
      <c r="G58">
        <v>59</v>
      </c>
      <c r="H58">
        <v>40</v>
      </c>
      <c r="J58">
        <v>64</v>
      </c>
      <c r="K58">
        <v>51</v>
      </c>
      <c r="M58">
        <f t="shared" si="0"/>
        <v>58.4</v>
      </c>
    </row>
    <row r="59" spans="1:13">
      <c r="A59">
        <v>54</v>
      </c>
      <c r="B59" t="s">
        <v>167</v>
      </c>
      <c r="C59" t="s">
        <v>40</v>
      </c>
      <c r="D59" t="s">
        <v>100</v>
      </c>
      <c r="E59">
        <v>9</v>
      </c>
      <c r="F59">
        <v>67</v>
      </c>
      <c r="G59">
        <v>80</v>
      </c>
      <c r="H59">
        <v>38</v>
      </c>
      <c r="J59">
        <v>48</v>
      </c>
      <c r="K59">
        <v>60</v>
      </c>
      <c r="M59">
        <f t="shared" si="0"/>
        <v>58.6</v>
      </c>
    </row>
    <row r="60" spans="1:13">
      <c r="A60">
        <v>55</v>
      </c>
      <c r="B60" t="s">
        <v>55</v>
      </c>
      <c r="C60" t="s">
        <v>43</v>
      </c>
      <c r="D60" t="s">
        <v>56</v>
      </c>
      <c r="E60">
        <v>12</v>
      </c>
      <c r="F60">
        <v>50</v>
      </c>
      <c r="G60">
        <v>35</v>
      </c>
      <c r="H60">
        <v>81</v>
      </c>
      <c r="J60">
        <v>82</v>
      </c>
      <c r="K60">
        <v>48</v>
      </c>
      <c r="M60">
        <f t="shared" si="0"/>
        <v>59.2</v>
      </c>
    </row>
    <row r="61" spans="1:13">
      <c r="A61">
        <v>56</v>
      </c>
      <c r="B61" t="s">
        <v>145</v>
      </c>
      <c r="C61" t="s">
        <v>65</v>
      </c>
      <c r="D61" t="s">
        <v>74</v>
      </c>
      <c r="E61">
        <v>11</v>
      </c>
      <c r="F61">
        <v>59</v>
      </c>
      <c r="G61">
        <v>55</v>
      </c>
      <c r="H61">
        <v>58</v>
      </c>
      <c r="J61">
        <v>71</v>
      </c>
      <c r="K61">
        <v>56</v>
      </c>
      <c r="M61">
        <f t="shared" si="0"/>
        <v>59.8</v>
      </c>
    </row>
    <row r="62" spans="1:13">
      <c r="A62">
        <v>57</v>
      </c>
      <c r="B62" t="s">
        <v>169</v>
      </c>
      <c r="C62" t="s">
        <v>65</v>
      </c>
      <c r="D62" t="s">
        <v>170</v>
      </c>
      <c r="E62">
        <v>4</v>
      </c>
      <c r="F62">
        <v>51</v>
      </c>
      <c r="G62">
        <v>64</v>
      </c>
      <c r="H62">
        <v>67</v>
      </c>
      <c r="J62">
        <v>61</v>
      </c>
      <c r="K62">
        <v>63</v>
      </c>
      <c r="M62">
        <f t="shared" si="0"/>
        <v>61.2</v>
      </c>
    </row>
    <row r="63" spans="1:13">
      <c r="A63">
        <v>58</v>
      </c>
      <c r="B63" t="s">
        <v>80</v>
      </c>
      <c r="C63" t="s">
        <v>43</v>
      </c>
      <c r="D63" t="s">
        <v>77</v>
      </c>
      <c r="E63">
        <v>7</v>
      </c>
      <c r="F63">
        <v>62</v>
      </c>
      <c r="G63">
        <v>56</v>
      </c>
      <c r="H63">
        <v>57</v>
      </c>
      <c r="J63">
        <v>74</v>
      </c>
      <c r="K63">
        <v>59</v>
      </c>
      <c r="M63">
        <f t="shared" si="0"/>
        <v>61.6</v>
      </c>
    </row>
    <row r="64" spans="1:13">
      <c r="A64">
        <v>59</v>
      </c>
      <c r="B64" t="s">
        <v>67</v>
      </c>
      <c r="C64" t="s">
        <v>43</v>
      </c>
      <c r="D64" t="s">
        <v>68</v>
      </c>
      <c r="E64">
        <v>10</v>
      </c>
      <c r="F64">
        <v>57</v>
      </c>
      <c r="G64">
        <v>54</v>
      </c>
      <c r="H64">
        <v>71</v>
      </c>
      <c r="J64">
        <v>79</v>
      </c>
      <c r="K64">
        <v>49</v>
      </c>
      <c r="M64">
        <f t="shared" si="0"/>
        <v>62</v>
      </c>
    </row>
    <row r="65" spans="1:13">
      <c r="A65">
        <v>60</v>
      </c>
      <c r="B65" t="s">
        <v>117</v>
      </c>
      <c r="C65" t="s">
        <v>58</v>
      </c>
      <c r="D65" t="s">
        <v>110</v>
      </c>
      <c r="E65">
        <v>4</v>
      </c>
      <c r="F65">
        <v>49</v>
      </c>
      <c r="G65">
        <v>70</v>
      </c>
      <c r="H65">
        <v>62</v>
      </c>
      <c r="J65">
        <v>54</v>
      </c>
      <c r="K65">
        <v>76</v>
      </c>
      <c r="M65">
        <f t="shared" si="0"/>
        <v>62.2</v>
      </c>
    </row>
    <row r="66" spans="1:13">
      <c r="A66">
        <v>61</v>
      </c>
      <c r="B66" t="s">
        <v>434</v>
      </c>
      <c r="C66" t="s">
        <v>372</v>
      </c>
      <c r="D66" t="s">
        <v>89</v>
      </c>
      <c r="E66">
        <v>4</v>
      </c>
      <c r="F66">
        <v>58</v>
      </c>
      <c r="G66">
        <v>52</v>
      </c>
      <c r="H66">
        <v>66</v>
      </c>
      <c r="J66">
        <v>91</v>
      </c>
      <c r="K66">
        <v>45</v>
      </c>
      <c r="M66">
        <f t="shared" si="0"/>
        <v>62.4</v>
      </c>
    </row>
    <row r="67" spans="1:13">
      <c r="A67">
        <v>62</v>
      </c>
      <c r="B67" t="s">
        <v>126</v>
      </c>
      <c r="C67" t="s">
        <v>40</v>
      </c>
      <c r="D67" t="s">
        <v>127</v>
      </c>
      <c r="E67">
        <v>11</v>
      </c>
      <c r="F67">
        <v>87</v>
      </c>
      <c r="G67">
        <v>57</v>
      </c>
      <c r="H67">
        <v>59</v>
      </c>
      <c r="J67">
        <v>60</v>
      </c>
      <c r="K67">
        <v>55</v>
      </c>
      <c r="M67">
        <f t="shared" si="0"/>
        <v>63.6</v>
      </c>
    </row>
    <row r="68" spans="1:13">
      <c r="A68">
        <v>63</v>
      </c>
      <c r="B68" t="s">
        <v>435</v>
      </c>
      <c r="C68" t="s">
        <v>58</v>
      </c>
      <c r="D68" t="s">
        <v>52</v>
      </c>
      <c r="E68">
        <v>10</v>
      </c>
      <c r="F68">
        <v>54</v>
      </c>
      <c r="G68">
        <v>66</v>
      </c>
      <c r="H68">
        <v>73</v>
      </c>
      <c r="J68">
        <v>56</v>
      </c>
      <c r="K68">
        <v>83</v>
      </c>
      <c r="M68">
        <f t="shared" si="0"/>
        <v>66.400000000000006</v>
      </c>
    </row>
    <row r="69" spans="1:13">
      <c r="A69">
        <v>64</v>
      </c>
      <c r="B69" t="s">
        <v>62</v>
      </c>
      <c r="C69" t="s">
        <v>43</v>
      </c>
      <c r="D69" t="s">
        <v>63</v>
      </c>
      <c r="E69">
        <v>9</v>
      </c>
      <c r="F69">
        <v>52</v>
      </c>
      <c r="G69">
        <v>84</v>
      </c>
      <c r="H69">
        <v>53</v>
      </c>
      <c r="J69">
        <v>70</v>
      </c>
      <c r="K69">
        <v>75</v>
      </c>
      <c r="M69">
        <f t="shared" si="0"/>
        <v>66.8</v>
      </c>
    </row>
    <row r="70" spans="1:13">
      <c r="A70">
        <v>65</v>
      </c>
      <c r="B70" t="s">
        <v>157</v>
      </c>
      <c r="C70" t="s">
        <v>58</v>
      </c>
      <c r="D70" t="s">
        <v>116</v>
      </c>
      <c r="E70">
        <v>11</v>
      </c>
      <c r="F70">
        <v>56</v>
      </c>
      <c r="G70">
        <v>63</v>
      </c>
      <c r="H70">
        <v>72</v>
      </c>
      <c r="J70">
        <v>65</v>
      </c>
      <c r="K70">
        <v>79</v>
      </c>
      <c r="M70">
        <f t="shared" si="0"/>
        <v>67</v>
      </c>
    </row>
    <row r="71" spans="1:13">
      <c r="A71">
        <v>66</v>
      </c>
      <c r="B71" t="s">
        <v>122</v>
      </c>
      <c r="C71" t="s">
        <v>40</v>
      </c>
      <c r="D71" t="s">
        <v>61</v>
      </c>
      <c r="E71">
        <v>10</v>
      </c>
      <c r="F71">
        <v>91</v>
      </c>
      <c r="G71">
        <v>76</v>
      </c>
      <c r="H71">
        <v>49</v>
      </c>
      <c r="J71">
        <v>52</v>
      </c>
      <c r="K71">
        <v>68</v>
      </c>
      <c r="M71">
        <f t="shared" ref="M71:M134" si="1">AVERAGE(F71:K71)</f>
        <v>67.2</v>
      </c>
    </row>
    <row r="72" spans="1:13">
      <c r="A72">
        <v>67</v>
      </c>
      <c r="B72" t="s">
        <v>197</v>
      </c>
      <c r="C72" t="s">
        <v>40</v>
      </c>
      <c r="D72" t="s">
        <v>170</v>
      </c>
      <c r="E72">
        <v>4</v>
      </c>
      <c r="F72">
        <v>106</v>
      </c>
      <c r="G72">
        <v>39</v>
      </c>
      <c r="H72">
        <v>64</v>
      </c>
      <c r="J72">
        <v>62</v>
      </c>
      <c r="K72">
        <v>66</v>
      </c>
      <c r="M72">
        <f t="shared" si="1"/>
        <v>67.400000000000006</v>
      </c>
    </row>
    <row r="73" spans="1:13">
      <c r="A73">
        <v>68</v>
      </c>
      <c r="B73" t="s">
        <v>159</v>
      </c>
      <c r="C73" t="s">
        <v>40</v>
      </c>
      <c r="D73" t="s">
        <v>116</v>
      </c>
      <c r="E73">
        <v>11</v>
      </c>
      <c r="F73">
        <v>105</v>
      </c>
      <c r="G73">
        <v>58</v>
      </c>
      <c r="H73">
        <v>54</v>
      </c>
      <c r="J73">
        <v>50</v>
      </c>
      <c r="K73">
        <v>71</v>
      </c>
      <c r="M73">
        <f t="shared" si="1"/>
        <v>67.599999999999994</v>
      </c>
    </row>
    <row r="74" spans="1:13">
      <c r="A74">
        <v>69</v>
      </c>
      <c r="B74" t="s">
        <v>208</v>
      </c>
      <c r="C74" t="s">
        <v>40</v>
      </c>
      <c r="D74" t="s">
        <v>52</v>
      </c>
      <c r="E74">
        <v>10</v>
      </c>
      <c r="F74">
        <v>94</v>
      </c>
      <c r="G74">
        <v>51</v>
      </c>
      <c r="H74">
        <v>60</v>
      </c>
      <c r="J74">
        <v>57</v>
      </c>
      <c r="K74">
        <v>82</v>
      </c>
      <c r="M74">
        <f t="shared" si="1"/>
        <v>68.8</v>
      </c>
    </row>
    <row r="75" spans="1:13">
      <c r="A75">
        <v>70</v>
      </c>
      <c r="B75" t="s">
        <v>151</v>
      </c>
      <c r="C75" t="s">
        <v>40</v>
      </c>
      <c r="D75" t="s">
        <v>59</v>
      </c>
      <c r="E75">
        <v>9</v>
      </c>
      <c r="F75">
        <v>89</v>
      </c>
      <c r="G75">
        <v>69</v>
      </c>
      <c r="H75">
        <v>61</v>
      </c>
      <c r="J75">
        <v>58</v>
      </c>
      <c r="K75">
        <v>80</v>
      </c>
      <c r="M75">
        <f t="shared" si="1"/>
        <v>71.400000000000006</v>
      </c>
    </row>
    <row r="76" spans="1:13">
      <c r="A76">
        <v>71</v>
      </c>
      <c r="B76" t="s">
        <v>130</v>
      </c>
      <c r="C76" t="s">
        <v>58</v>
      </c>
      <c r="D76" t="s">
        <v>61</v>
      </c>
      <c r="E76">
        <v>10</v>
      </c>
      <c r="F76">
        <v>68</v>
      </c>
      <c r="G76">
        <v>68</v>
      </c>
      <c r="H76">
        <v>69</v>
      </c>
      <c r="J76">
        <v>68</v>
      </c>
      <c r="K76">
        <v>84</v>
      </c>
      <c r="M76">
        <f t="shared" si="1"/>
        <v>71.400000000000006</v>
      </c>
    </row>
    <row r="77" spans="1:13">
      <c r="A77">
        <v>72</v>
      </c>
      <c r="B77" t="s">
        <v>112</v>
      </c>
      <c r="C77" t="s">
        <v>65</v>
      </c>
      <c r="D77" t="s">
        <v>56</v>
      </c>
      <c r="E77">
        <v>12</v>
      </c>
      <c r="F77">
        <v>60</v>
      </c>
      <c r="G77">
        <v>81</v>
      </c>
      <c r="H77">
        <v>78</v>
      </c>
      <c r="J77">
        <v>88</v>
      </c>
      <c r="K77">
        <v>65</v>
      </c>
      <c r="M77">
        <f t="shared" si="1"/>
        <v>74.400000000000006</v>
      </c>
    </row>
    <row r="78" spans="1:13">
      <c r="A78">
        <v>73</v>
      </c>
      <c r="B78" t="s">
        <v>86</v>
      </c>
      <c r="C78" t="s">
        <v>43</v>
      </c>
      <c r="D78" t="s">
        <v>87</v>
      </c>
      <c r="E78">
        <v>8</v>
      </c>
      <c r="F78">
        <v>102</v>
      </c>
      <c r="G78">
        <v>61</v>
      </c>
      <c r="H78">
        <v>46</v>
      </c>
      <c r="J78">
        <v>97</v>
      </c>
      <c r="K78">
        <v>70</v>
      </c>
      <c r="M78">
        <f t="shared" si="1"/>
        <v>75.2</v>
      </c>
    </row>
    <row r="79" spans="1:13">
      <c r="A79">
        <v>74</v>
      </c>
      <c r="B79" t="s">
        <v>156</v>
      </c>
      <c r="C79" t="s">
        <v>58</v>
      </c>
      <c r="D79" t="s">
        <v>77</v>
      </c>
      <c r="E79">
        <v>7</v>
      </c>
      <c r="F79">
        <v>63</v>
      </c>
      <c r="G79">
        <v>72</v>
      </c>
      <c r="H79">
        <v>76</v>
      </c>
      <c r="J79">
        <v>63</v>
      </c>
      <c r="K79">
        <v>104</v>
      </c>
      <c r="M79">
        <f t="shared" si="1"/>
        <v>75.599999999999994</v>
      </c>
    </row>
    <row r="80" spans="1:13">
      <c r="A80">
        <v>75</v>
      </c>
      <c r="B80" t="s">
        <v>153</v>
      </c>
      <c r="C80" t="s">
        <v>65</v>
      </c>
      <c r="D80" t="s">
        <v>116</v>
      </c>
      <c r="E80">
        <v>11</v>
      </c>
      <c r="F80">
        <v>73</v>
      </c>
      <c r="G80">
        <v>85</v>
      </c>
      <c r="H80">
        <v>77</v>
      </c>
      <c r="J80">
        <v>99</v>
      </c>
      <c r="K80">
        <v>62</v>
      </c>
      <c r="M80">
        <f t="shared" si="1"/>
        <v>79.2</v>
      </c>
    </row>
    <row r="81" spans="1:13">
      <c r="A81">
        <v>76</v>
      </c>
      <c r="B81" t="s">
        <v>198</v>
      </c>
      <c r="C81" t="s">
        <v>58</v>
      </c>
      <c r="D81" t="s">
        <v>46</v>
      </c>
      <c r="E81">
        <v>6</v>
      </c>
      <c r="F81">
        <v>74</v>
      </c>
      <c r="G81">
        <v>77</v>
      </c>
      <c r="H81">
        <v>83</v>
      </c>
      <c r="J81">
        <v>73</v>
      </c>
      <c r="K81">
        <v>100</v>
      </c>
      <c r="M81">
        <f t="shared" si="1"/>
        <v>81.400000000000006</v>
      </c>
    </row>
    <row r="82" spans="1:13">
      <c r="A82">
        <v>77</v>
      </c>
      <c r="B82" t="s">
        <v>436</v>
      </c>
      <c r="C82" t="s">
        <v>372</v>
      </c>
      <c r="D82" t="s">
        <v>87</v>
      </c>
      <c r="E82">
        <v>8</v>
      </c>
      <c r="F82">
        <v>65</v>
      </c>
      <c r="G82">
        <v>83</v>
      </c>
      <c r="H82">
        <v>94</v>
      </c>
      <c r="J82">
        <v>110</v>
      </c>
      <c r="K82">
        <v>61</v>
      </c>
      <c r="M82">
        <f t="shared" si="1"/>
        <v>82.6</v>
      </c>
    </row>
    <row r="83" spans="1:13">
      <c r="A83">
        <v>78</v>
      </c>
      <c r="B83" t="s">
        <v>163</v>
      </c>
      <c r="C83" t="s">
        <v>58</v>
      </c>
      <c r="D83" t="s">
        <v>50</v>
      </c>
      <c r="E83">
        <v>4</v>
      </c>
      <c r="F83">
        <v>108</v>
      </c>
      <c r="G83">
        <v>82</v>
      </c>
      <c r="H83">
        <v>68</v>
      </c>
      <c r="J83">
        <v>67</v>
      </c>
      <c r="K83">
        <v>88</v>
      </c>
      <c r="M83">
        <f t="shared" si="1"/>
        <v>82.6</v>
      </c>
    </row>
    <row r="84" spans="1:13">
      <c r="A84">
        <v>79</v>
      </c>
      <c r="B84" t="s">
        <v>136</v>
      </c>
      <c r="C84" t="s">
        <v>58</v>
      </c>
      <c r="D84" t="s">
        <v>96</v>
      </c>
      <c r="E84">
        <v>5</v>
      </c>
      <c r="F84">
        <v>84</v>
      </c>
      <c r="G84">
        <v>86</v>
      </c>
      <c r="H84">
        <v>82</v>
      </c>
      <c r="J84">
        <v>75</v>
      </c>
      <c r="K84">
        <v>87</v>
      </c>
      <c r="M84">
        <f t="shared" si="1"/>
        <v>82.8</v>
      </c>
    </row>
    <row r="85" spans="1:13">
      <c r="A85">
        <v>80</v>
      </c>
      <c r="B85" t="s">
        <v>243</v>
      </c>
      <c r="C85" t="s">
        <v>40</v>
      </c>
      <c r="D85" t="s">
        <v>61</v>
      </c>
      <c r="E85">
        <v>10</v>
      </c>
      <c r="F85">
        <v>98</v>
      </c>
      <c r="G85">
        <v>74</v>
      </c>
      <c r="H85">
        <v>75</v>
      </c>
      <c r="J85">
        <v>72</v>
      </c>
      <c r="K85">
        <v>107</v>
      </c>
      <c r="M85">
        <f t="shared" si="1"/>
        <v>85.2</v>
      </c>
    </row>
    <row r="86" spans="1:13">
      <c r="A86">
        <v>81</v>
      </c>
      <c r="B86" t="s">
        <v>437</v>
      </c>
      <c r="C86" t="s">
        <v>372</v>
      </c>
      <c r="D86" t="s">
        <v>56</v>
      </c>
      <c r="E86">
        <v>12</v>
      </c>
      <c r="F86">
        <v>69</v>
      </c>
      <c r="G86">
        <v>73</v>
      </c>
      <c r="H86">
        <v>104</v>
      </c>
      <c r="J86">
        <v>118</v>
      </c>
      <c r="K86">
        <v>64</v>
      </c>
      <c r="M86">
        <f t="shared" si="1"/>
        <v>85.6</v>
      </c>
    </row>
    <row r="87" spans="1:13">
      <c r="A87">
        <v>82</v>
      </c>
      <c r="B87" t="s">
        <v>180</v>
      </c>
      <c r="C87" t="s">
        <v>65</v>
      </c>
      <c r="D87" t="s">
        <v>68</v>
      </c>
      <c r="E87">
        <v>10</v>
      </c>
      <c r="F87">
        <v>86</v>
      </c>
      <c r="G87">
        <v>112</v>
      </c>
      <c r="H87">
        <v>86</v>
      </c>
      <c r="J87">
        <v>78</v>
      </c>
      <c r="K87">
        <v>74</v>
      </c>
      <c r="M87">
        <f t="shared" si="1"/>
        <v>87.2</v>
      </c>
    </row>
    <row r="88" spans="1:13">
      <c r="A88">
        <v>83</v>
      </c>
      <c r="B88" t="s">
        <v>162</v>
      </c>
      <c r="C88" t="s">
        <v>58</v>
      </c>
      <c r="D88" t="s">
        <v>59</v>
      </c>
      <c r="E88">
        <v>9</v>
      </c>
      <c r="F88">
        <v>95</v>
      </c>
      <c r="G88">
        <v>78</v>
      </c>
      <c r="H88">
        <v>70</v>
      </c>
      <c r="J88">
        <v>85</v>
      </c>
      <c r="K88">
        <v>109</v>
      </c>
      <c r="M88">
        <f t="shared" si="1"/>
        <v>87.4</v>
      </c>
    </row>
    <row r="89" spans="1:13">
      <c r="A89">
        <v>84</v>
      </c>
      <c r="B89" t="s">
        <v>73</v>
      </c>
      <c r="C89" t="s">
        <v>43</v>
      </c>
      <c r="D89" t="s">
        <v>74</v>
      </c>
      <c r="E89">
        <v>11</v>
      </c>
      <c r="F89">
        <v>75</v>
      </c>
      <c r="G89">
        <v>95</v>
      </c>
      <c r="H89">
        <v>74</v>
      </c>
      <c r="J89">
        <v>101</v>
      </c>
      <c r="K89">
        <v>97</v>
      </c>
      <c r="M89">
        <f t="shared" si="1"/>
        <v>88.4</v>
      </c>
    </row>
    <row r="90" spans="1:13">
      <c r="A90">
        <v>85</v>
      </c>
      <c r="B90" t="s">
        <v>99</v>
      </c>
      <c r="C90" t="s">
        <v>58</v>
      </c>
      <c r="D90" t="s">
        <v>100</v>
      </c>
      <c r="E90">
        <v>9</v>
      </c>
      <c r="F90">
        <v>82</v>
      </c>
      <c r="G90">
        <v>92</v>
      </c>
      <c r="H90">
        <v>88</v>
      </c>
      <c r="J90">
        <v>89</v>
      </c>
      <c r="K90">
        <v>91</v>
      </c>
      <c r="M90">
        <f t="shared" si="1"/>
        <v>88.4</v>
      </c>
    </row>
    <row r="91" spans="1:13">
      <c r="A91">
        <v>86</v>
      </c>
      <c r="B91" t="s">
        <v>188</v>
      </c>
      <c r="C91" t="s">
        <v>40</v>
      </c>
      <c r="D91" t="s">
        <v>63</v>
      </c>
      <c r="E91">
        <v>9</v>
      </c>
      <c r="F91">
        <v>110</v>
      </c>
      <c r="G91">
        <v>71</v>
      </c>
      <c r="H91">
        <v>85</v>
      </c>
      <c r="J91">
        <v>81</v>
      </c>
      <c r="K91">
        <v>96</v>
      </c>
      <c r="M91">
        <f t="shared" si="1"/>
        <v>88.6</v>
      </c>
    </row>
    <row r="92" spans="1:13">
      <c r="A92">
        <v>87</v>
      </c>
      <c r="B92" t="s">
        <v>182</v>
      </c>
      <c r="C92" t="s">
        <v>40</v>
      </c>
      <c r="D92" t="s">
        <v>179</v>
      </c>
      <c r="E92">
        <v>5</v>
      </c>
      <c r="F92">
        <v>115</v>
      </c>
      <c r="G92">
        <v>88</v>
      </c>
      <c r="H92">
        <v>84</v>
      </c>
      <c r="J92">
        <v>77</v>
      </c>
      <c r="K92">
        <v>90</v>
      </c>
      <c r="M92">
        <f t="shared" si="1"/>
        <v>90.8</v>
      </c>
    </row>
    <row r="93" spans="1:13">
      <c r="A93">
        <v>88</v>
      </c>
      <c r="B93" t="s">
        <v>140</v>
      </c>
      <c r="C93" t="s">
        <v>65</v>
      </c>
      <c r="D93" t="s">
        <v>48</v>
      </c>
      <c r="E93">
        <v>10</v>
      </c>
      <c r="F93">
        <v>66</v>
      </c>
      <c r="G93">
        <v>100</v>
      </c>
      <c r="H93">
        <v>93</v>
      </c>
      <c r="J93">
        <v>95</v>
      </c>
      <c r="K93">
        <v>101</v>
      </c>
      <c r="M93">
        <f t="shared" si="1"/>
        <v>91</v>
      </c>
    </row>
    <row r="94" spans="1:13">
      <c r="A94">
        <v>89</v>
      </c>
      <c r="B94" t="s">
        <v>137</v>
      </c>
      <c r="C94" t="s">
        <v>58</v>
      </c>
      <c r="D94" t="s">
        <v>52</v>
      </c>
      <c r="E94">
        <v>10</v>
      </c>
      <c r="F94">
        <v>103</v>
      </c>
      <c r="G94">
        <v>75</v>
      </c>
      <c r="H94">
        <v>95</v>
      </c>
      <c r="J94">
        <v>83</v>
      </c>
      <c r="K94">
        <v>102</v>
      </c>
      <c r="M94">
        <f t="shared" si="1"/>
        <v>91.6</v>
      </c>
    </row>
    <row r="95" spans="1:13">
      <c r="A95">
        <v>90</v>
      </c>
      <c r="B95" t="s">
        <v>213</v>
      </c>
      <c r="C95" t="s">
        <v>58</v>
      </c>
      <c r="D95" t="s">
        <v>119</v>
      </c>
      <c r="E95">
        <v>9</v>
      </c>
      <c r="F95">
        <v>109</v>
      </c>
      <c r="G95">
        <v>79</v>
      </c>
      <c r="H95">
        <v>87</v>
      </c>
      <c r="J95">
        <v>80</v>
      </c>
      <c r="K95">
        <v>105</v>
      </c>
      <c r="M95">
        <f t="shared" si="1"/>
        <v>92</v>
      </c>
    </row>
    <row r="96" spans="1:13">
      <c r="A96">
        <v>91</v>
      </c>
      <c r="B96" t="s">
        <v>160</v>
      </c>
      <c r="C96" t="s">
        <v>58</v>
      </c>
      <c r="D96" t="s">
        <v>74</v>
      </c>
      <c r="E96">
        <v>11</v>
      </c>
      <c r="F96">
        <v>76</v>
      </c>
      <c r="G96">
        <v>96</v>
      </c>
      <c r="H96">
        <v>89</v>
      </c>
      <c r="J96">
        <v>84</v>
      </c>
      <c r="K96">
        <v>119</v>
      </c>
      <c r="M96">
        <f t="shared" si="1"/>
        <v>92.8</v>
      </c>
    </row>
    <row r="97" spans="1:13">
      <c r="A97">
        <v>92</v>
      </c>
      <c r="B97" t="s">
        <v>147</v>
      </c>
      <c r="C97" t="s">
        <v>40</v>
      </c>
      <c r="D97" t="s">
        <v>46</v>
      </c>
      <c r="E97">
        <v>6</v>
      </c>
      <c r="F97">
        <v>112</v>
      </c>
      <c r="G97">
        <v>89</v>
      </c>
      <c r="H97">
        <v>80</v>
      </c>
      <c r="J97">
        <v>76</v>
      </c>
      <c r="K97">
        <v>108</v>
      </c>
      <c r="M97">
        <f t="shared" si="1"/>
        <v>93</v>
      </c>
    </row>
    <row r="98" spans="1:13">
      <c r="A98">
        <v>93</v>
      </c>
      <c r="B98" t="s">
        <v>164</v>
      </c>
      <c r="C98" t="s">
        <v>58</v>
      </c>
      <c r="D98" t="s">
        <v>127</v>
      </c>
      <c r="E98">
        <v>11</v>
      </c>
      <c r="F98">
        <v>93</v>
      </c>
      <c r="G98">
        <v>90</v>
      </c>
      <c r="H98">
        <v>96</v>
      </c>
      <c r="J98">
        <v>94</v>
      </c>
      <c r="K98">
        <v>92</v>
      </c>
      <c r="M98">
        <f t="shared" si="1"/>
        <v>93</v>
      </c>
    </row>
    <row r="99" spans="1:13">
      <c r="A99">
        <v>94</v>
      </c>
      <c r="B99" t="s">
        <v>168</v>
      </c>
      <c r="C99" t="s">
        <v>40</v>
      </c>
      <c r="D99" t="s">
        <v>96</v>
      </c>
      <c r="E99">
        <v>5</v>
      </c>
      <c r="F99">
        <v>96</v>
      </c>
      <c r="G99">
        <v>109</v>
      </c>
      <c r="H99">
        <v>92</v>
      </c>
      <c r="J99">
        <v>66</v>
      </c>
      <c r="K99">
        <v>106</v>
      </c>
      <c r="M99">
        <f t="shared" si="1"/>
        <v>93.8</v>
      </c>
    </row>
    <row r="100" spans="1:13">
      <c r="A100">
        <v>95</v>
      </c>
      <c r="B100" t="s">
        <v>88</v>
      </c>
      <c r="C100" t="s">
        <v>43</v>
      </c>
      <c r="D100" t="s">
        <v>89</v>
      </c>
      <c r="E100">
        <v>4</v>
      </c>
      <c r="F100">
        <v>104</v>
      </c>
      <c r="G100">
        <v>67</v>
      </c>
      <c r="H100">
        <v>103</v>
      </c>
      <c r="J100">
        <v>121</v>
      </c>
      <c r="K100">
        <v>86</v>
      </c>
      <c r="M100">
        <f t="shared" si="1"/>
        <v>96.2</v>
      </c>
    </row>
    <row r="101" spans="1:13">
      <c r="A101">
        <v>96</v>
      </c>
      <c r="B101" t="s">
        <v>84</v>
      </c>
      <c r="C101" t="s">
        <v>43</v>
      </c>
      <c r="D101" t="s">
        <v>54</v>
      </c>
      <c r="E101">
        <v>9</v>
      </c>
      <c r="F101">
        <v>101</v>
      </c>
      <c r="G101">
        <v>102</v>
      </c>
      <c r="H101">
        <v>79</v>
      </c>
      <c r="J101">
        <v>92</v>
      </c>
      <c r="K101">
        <v>117</v>
      </c>
      <c r="M101">
        <f t="shared" si="1"/>
        <v>98.2</v>
      </c>
    </row>
    <row r="102" spans="1:13">
      <c r="A102">
        <v>97</v>
      </c>
      <c r="B102" t="s">
        <v>380</v>
      </c>
      <c r="C102" t="s">
        <v>381</v>
      </c>
      <c r="D102" t="s">
        <v>61</v>
      </c>
      <c r="E102">
        <v>10</v>
      </c>
      <c r="F102">
        <v>72</v>
      </c>
      <c r="G102">
        <v>103</v>
      </c>
      <c r="H102">
        <v>102</v>
      </c>
      <c r="J102">
        <v>154</v>
      </c>
      <c r="K102">
        <v>69</v>
      </c>
      <c r="M102">
        <f t="shared" si="1"/>
        <v>100</v>
      </c>
    </row>
    <row r="103" spans="1:13">
      <c r="A103">
        <v>98</v>
      </c>
      <c r="B103" t="s">
        <v>189</v>
      </c>
      <c r="C103" t="s">
        <v>40</v>
      </c>
      <c r="D103" t="s">
        <v>119</v>
      </c>
      <c r="E103">
        <v>9</v>
      </c>
      <c r="F103">
        <v>126</v>
      </c>
      <c r="G103">
        <v>98</v>
      </c>
      <c r="H103">
        <v>90</v>
      </c>
      <c r="J103">
        <v>93</v>
      </c>
      <c r="K103">
        <v>99</v>
      </c>
      <c r="M103">
        <f t="shared" si="1"/>
        <v>101.2</v>
      </c>
    </row>
    <row r="104" spans="1:13">
      <c r="A104">
        <v>99</v>
      </c>
      <c r="B104" t="s">
        <v>385</v>
      </c>
      <c r="C104" t="s">
        <v>381</v>
      </c>
      <c r="D104" t="s">
        <v>50</v>
      </c>
      <c r="E104">
        <v>4</v>
      </c>
      <c r="F104">
        <v>77</v>
      </c>
      <c r="G104">
        <v>91</v>
      </c>
      <c r="H104">
        <v>119</v>
      </c>
      <c r="J104">
        <v>148</v>
      </c>
      <c r="K104">
        <v>72</v>
      </c>
      <c r="M104">
        <f t="shared" si="1"/>
        <v>101.4</v>
      </c>
    </row>
    <row r="105" spans="1:13">
      <c r="A105">
        <v>100</v>
      </c>
      <c r="B105" t="s">
        <v>438</v>
      </c>
      <c r="C105" t="s">
        <v>372</v>
      </c>
      <c r="D105" t="s">
        <v>110</v>
      </c>
      <c r="E105">
        <v>4</v>
      </c>
      <c r="F105">
        <v>81</v>
      </c>
      <c r="G105">
        <v>108</v>
      </c>
      <c r="H105">
        <v>101</v>
      </c>
      <c r="J105">
        <v>141</v>
      </c>
      <c r="K105">
        <v>77</v>
      </c>
      <c r="M105">
        <f t="shared" si="1"/>
        <v>101.6</v>
      </c>
    </row>
    <row r="106" spans="1:13">
      <c r="A106">
        <v>101</v>
      </c>
      <c r="B106" t="s">
        <v>439</v>
      </c>
      <c r="C106" t="s">
        <v>372</v>
      </c>
      <c r="D106" t="s">
        <v>50</v>
      </c>
      <c r="E106">
        <v>4</v>
      </c>
      <c r="F106">
        <v>99</v>
      </c>
      <c r="G106">
        <v>87</v>
      </c>
      <c r="H106">
        <v>109</v>
      </c>
      <c r="J106">
        <v>125</v>
      </c>
      <c r="K106">
        <v>93</v>
      </c>
      <c r="M106">
        <f t="shared" si="1"/>
        <v>102.6</v>
      </c>
    </row>
    <row r="107" spans="1:13">
      <c r="A107">
        <v>102</v>
      </c>
      <c r="B107" t="s">
        <v>165</v>
      </c>
      <c r="C107" t="s">
        <v>40</v>
      </c>
      <c r="D107" t="s">
        <v>77</v>
      </c>
      <c r="E107">
        <v>7</v>
      </c>
      <c r="F107">
        <v>125</v>
      </c>
      <c r="G107">
        <v>94</v>
      </c>
      <c r="H107">
        <v>106</v>
      </c>
      <c r="J107">
        <v>87</v>
      </c>
      <c r="K107">
        <v>103</v>
      </c>
      <c r="M107">
        <f t="shared" si="1"/>
        <v>103</v>
      </c>
    </row>
    <row r="108" spans="1:13">
      <c r="A108">
        <v>103</v>
      </c>
      <c r="B108" t="s">
        <v>228</v>
      </c>
      <c r="C108" t="s">
        <v>58</v>
      </c>
      <c r="D108" t="s">
        <v>46</v>
      </c>
      <c r="E108">
        <v>6</v>
      </c>
      <c r="F108">
        <v>113</v>
      </c>
      <c r="G108">
        <v>119</v>
      </c>
      <c r="H108">
        <v>91</v>
      </c>
      <c r="J108">
        <v>69</v>
      </c>
      <c r="K108">
        <v>129</v>
      </c>
      <c r="M108">
        <f t="shared" si="1"/>
        <v>104.2</v>
      </c>
    </row>
    <row r="109" spans="1:13">
      <c r="A109">
        <v>104</v>
      </c>
      <c r="B109" t="s">
        <v>440</v>
      </c>
      <c r="C109" t="s">
        <v>372</v>
      </c>
      <c r="D109" t="s">
        <v>105</v>
      </c>
      <c r="E109">
        <v>4</v>
      </c>
      <c r="F109">
        <v>70</v>
      </c>
      <c r="G109">
        <v>120</v>
      </c>
      <c r="H109">
        <v>105</v>
      </c>
      <c r="J109">
        <v>132</v>
      </c>
      <c r="K109">
        <v>94</v>
      </c>
      <c r="M109">
        <f t="shared" si="1"/>
        <v>104.2</v>
      </c>
    </row>
    <row r="110" spans="1:13">
      <c r="A110">
        <v>105</v>
      </c>
      <c r="B110" t="s">
        <v>69</v>
      </c>
      <c r="C110" t="s">
        <v>43</v>
      </c>
      <c r="D110" t="s">
        <v>70</v>
      </c>
      <c r="E110">
        <v>10</v>
      </c>
      <c r="F110">
        <v>107</v>
      </c>
      <c r="G110">
        <v>101</v>
      </c>
      <c r="H110">
        <v>97</v>
      </c>
      <c r="J110">
        <v>112</v>
      </c>
      <c r="K110">
        <v>110</v>
      </c>
      <c r="M110">
        <f t="shared" si="1"/>
        <v>105.4</v>
      </c>
    </row>
    <row r="111" spans="1:13">
      <c r="A111">
        <v>106</v>
      </c>
      <c r="B111" t="s">
        <v>441</v>
      </c>
      <c r="C111" t="s">
        <v>372</v>
      </c>
      <c r="D111" t="s">
        <v>41</v>
      </c>
      <c r="E111">
        <v>6</v>
      </c>
      <c r="F111">
        <v>71</v>
      </c>
      <c r="G111">
        <v>113</v>
      </c>
      <c r="H111">
        <v>126</v>
      </c>
      <c r="J111">
        <v>152</v>
      </c>
      <c r="K111">
        <v>67</v>
      </c>
      <c r="M111">
        <f t="shared" si="1"/>
        <v>105.8</v>
      </c>
    </row>
    <row r="112" spans="1:13">
      <c r="A112">
        <v>107</v>
      </c>
      <c r="B112" t="s">
        <v>235</v>
      </c>
      <c r="C112" t="s">
        <v>40</v>
      </c>
      <c r="D112" t="s">
        <v>96</v>
      </c>
      <c r="E112">
        <v>5</v>
      </c>
      <c r="F112">
        <v>111</v>
      </c>
      <c r="G112">
        <v>97</v>
      </c>
      <c r="H112">
        <v>100</v>
      </c>
      <c r="J112">
        <v>116</v>
      </c>
      <c r="K112">
        <v>118</v>
      </c>
      <c r="M112">
        <f t="shared" si="1"/>
        <v>108.4</v>
      </c>
    </row>
    <row r="113" spans="1:13">
      <c r="A113">
        <v>108</v>
      </c>
      <c r="B113" t="s">
        <v>146</v>
      </c>
      <c r="C113" t="s">
        <v>40</v>
      </c>
      <c r="D113" t="s">
        <v>70</v>
      </c>
      <c r="E113">
        <v>10</v>
      </c>
      <c r="F113">
        <v>138</v>
      </c>
      <c r="G113">
        <v>104</v>
      </c>
      <c r="H113">
        <v>107</v>
      </c>
      <c r="J113">
        <v>96</v>
      </c>
      <c r="K113">
        <v>111</v>
      </c>
      <c r="M113">
        <f t="shared" si="1"/>
        <v>111.2</v>
      </c>
    </row>
    <row r="114" spans="1:13">
      <c r="A114">
        <v>109</v>
      </c>
      <c r="B114" t="s">
        <v>218</v>
      </c>
      <c r="C114" t="s">
        <v>58</v>
      </c>
      <c r="D114" t="s">
        <v>77</v>
      </c>
      <c r="E114">
        <v>7</v>
      </c>
      <c r="F114">
        <v>121</v>
      </c>
      <c r="G114">
        <v>107</v>
      </c>
      <c r="H114">
        <v>114</v>
      </c>
      <c r="J114">
        <v>104</v>
      </c>
      <c r="K114">
        <v>115</v>
      </c>
      <c r="M114">
        <f t="shared" si="1"/>
        <v>112.2</v>
      </c>
    </row>
    <row r="115" spans="1:13">
      <c r="A115">
        <v>110</v>
      </c>
      <c r="B115" t="s">
        <v>442</v>
      </c>
      <c r="C115" t="s">
        <v>372</v>
      </c>
      <c r="D115" t="s">
        <v>61</v>
      </c>
      <c r="E115">
        <v>10</v>
      </c>
      <c r="F115">
        <v>92</v>
      </c>
      <c r="G115">
        <v>133</v>
      </c>
      <c r="H115">
        <v>117</v>
      </c>
      <c r="J115">
        <v>136</v>
      </c>
      <c r="K115">
        <v>85</v>
      </c>
      <c r="M115">
        <f t="shared" si="1"/>
        <v>112.6</v>
      </c>
    </row>
    <row r="116" spans="1:13">
      <c r="A116">
        <v>111</v>
      </c>
      <c r="B116" t="s">
        <v>443</v>
      </c>
      <c r="C116" t="s">
        <v>372</v>
      </c>
      <c r="D116" t="s">
        <v>102</v>
      </c>
      <c r="E116">
        <v>4</v>
      </c>
      <c r="F116">
        <v>79</v>
      </c>
      <c r="G116">
        <v>123</v>
      </c>
      <c r="H116">
        <v>145</v>
      </c>
      <c r="J116">
        <v>146</v>
      </c>
      <c r="K116">
        <v>73</v>
      </c>
      <c r="M116">
        <f t="shared" si="1"/>
        <v>113.2</v>
      </c>
    </row>
    <row r="117" spans="1:13">
      <c r="A117">
        <v>112</v>
      </c>
      <c r="B117" t="s">
        <v>173</v>
      </c>
      <c r="C117" t="s">
        <v>58</v>
      </c>
      <c r="D117" t="s">
        <v>41</v>
      </c>
      <c r="E117">
        <v>6</v>
      </c>
      <c r="F117">
        <v>123</v>
      </c>
      <c r="G117">
        <v>117</v>
      </c>
      <c r="H117">
        <v>113</v>
      </c>
      <c r="J117">
        <v>107</v>
      </c>
      <c r="K117">
        <v>112</v>
      </c>
      <c r="M117">
        <f t="shared" si="1"/>
        <v>114.4</v>
      </c>
    </row>
    <row r="118" spans="1:13">
      <c r="A118">
        <v>113</v>
      </c>
      <c r="B118" t="s">
        <v>207</v>
      </c>
      <c r="C118" t="s">
        <v>58</v>
      </c>
      <c r="D118" t="s">
        <v>87</v>
      </c>
      <c r="E118">
        <v>8</v>
      </c>
      <c r="F118">
        <v>117</v>
      </c>
      <c r="G118">
        <v>93</v>
      </c>
      <c r="H118">
        <v>125</v>
      </c>
      <c r="J118">
        <v>123</v>
      </c>
      <c r="K118">
        <v>124</v>
      </c>
      <c r="M118">
        <f t="shared" si="1"/>
        <v>116.4</v>
      </c>
    </row>
    <row r="119" spans="1:13">
      <c r="A119">
        <v>114</v>
      </c>
      <c r="B119" t="s">
        <v>210</v>
      </c>
      <c r="C119" t="s">
        <v>40</v>
      </c>
      <c r="D119" t="s">
        <v>56</v>
      </c>
      <c r="E119">
        <v>12</v>
      </c>
      <c r="F119">
        <v>152</v>
      </c>
      <c r="G119">
        <v>99</v>
      </c>
      <c r="H119">
        <v>110</v>
      </c>
      <c r="J119">
        <v>109</v>
      </c>
      <c r="K119">
        <v>116</v>
      </c>
      <c r="M119">
        <f t="shared" si="1"/>
        <v>117.2</v>
      </c>
    </row>
    <row r="120" spans="1:13">
      <c r="A120">
        <v>115</v>
      </c>
      <c r="B120" t="s">
        <v>199</v>
      </c>
      <c r="C120" t="s">
        <v>65</v>
      </c>
      <c r="D120" t="s">
        <v>77</v>
      </c>
      <c r="E120">
        <v>7</v>
      </c>
      <c r="F120">
        <v>114</v>
      </c>
      <c r="G120">
        <v>136</v>
      </c>
      <c r="H120">
        <v>98</v>
      </c>
      <c r="J120">
        <v>105</v>
      </c>
      <c r="K120">
        <v>138</v>
      </c>
      <c r="M120">
        <f t="shared" si="1"/>
        <v>118.2</v>
      </c>
    </row>
    <row r="121" spans="1:13">
      <c r="A121">
        <v>116</v>
      </c>
      <c r="B121" t="s">
        <v>275</v>
      </c>
      <c r="C121" t="s">
        <v>40</v>
      </c>
      <c r="D121" t="s">
        <v>116</v>
      </c>
      <c r="E121">
        <v>11</v>
      </c>
      <c r="F121">
        <v>144</v>
      </c>
      <c r="G121">
        <v>132</v>
      </c>
      <c r="H121">
        <v>115</v>
      </c>
      <c r="J121">
        <v>86</v>
      </c>
      <c r="K121">
        <v>120</v>
      </c>
      <c r="M121">
        <f t="shared" si="1"/>
        <v>119.4</v>
      </c>
    </row>
    <row r="122" spans="1:13">
      <c r="A122">
        <v>117</v>
      </c>
      <c r="B122" t="s">
        <v>240</v>
      </c>
      <c r="C122" t="s">
        <v>40</v>
      </c>
      <c r="D122" t="s">
        <v>170</v>
      </c>
      <c r="E122">
        <v>4</v>
      </c>
      <c r="F122">
        <v>130</v>
      </c>
      <c r="G122">
        <v>146</v>
      </c>
      <c r="H122">
        <v>99</v>
      </c>
      <c r="J122">
        <v>90</v>
      </c>
      <c r="K122">
        <v>133</v>
      </c>
      <c r="M122">
        <f t="shared" si="1"/>
        <v>119.6</v>
      </c>
    </row>
    <row r="123" spans="1:13">
      <c r="A123">
        <v>118</v>
      </c>
      <c r="B123" t="s">
        <v>193</v>
      </c>
      <c r="C123" t="s">
        <v>65</v>
      </c>
      <c r="D123" t="s">
        <v>54</v>
      </c>
      <c r="E123">
        <v>9</v>
      </c>
      <c r="F123">
        <v>128</v>
      </c>
      <c r="G123">
        <v>110</v>
      </c>
      <c r="H123">
        <v>122</v>
      </c>
      <c r="J123">
        <v>131</v>
      </c>
      <c r="K123">
        <v>113</v>
      </c>
      <c r="M123">
        <f t="shared" si="1"/>
        <v>120.8</v>
      </c>
    </row>
    <row r="124" spans="1:13">
      <c r="A124">
        <v>119</v>
      </c>
      <c r="B124" t="s">
        <v>384</v>
      </c>
      <c r="C124" t="s">
        <v>381</v>
      </c>
      <c r="D124" t="s">
        <v>116</v>
      </c>
      <c r="E124">
        <v>11</v>
      </c>
      <c r="F124">
        <v>85</v>
      </c>
      <c r="G124">
        <v>124</v>
      </c>
      <c r="H124">
        <v>143</v>
      </c>
      <c r="J124">
        <v>172</v>
      </c>
      <c r="K124">
        <v>81</v>
      </c>
      <c r="M124">
        <f t="shared" si="1"/>
        <v>121</v>
      </c>
    </row>
    <row r="125" spans="1:13">
      <c r="A125">
        <v>120</v>
      </c>
      <c r="B125" t="s">
        <v>206</v>
      </c>
      <c r="C125" t="s">
        <v>58</v>
      </c>
      <c r="D125" t="s">
        <v>108</v>
      </c>
      <c r="E125">
        <v>7</v>
      </c>
      <c r="F125">
        <v>116</v>
      </c>
      <c r="G125">
        <v>129</v>
      </c>
      <c r="H125">
        <v>111</v>
      </c>
      <c r="J125">
        <v>117</v>
      </c>
      <c r="K125">
        <v>135</v>
      </c>
      <c r="M125">
        <f t="shared" si="1"/>
        <v>121.6</v>
      </c>
    </row>
    <row r="126" spans="1:13">
      <c r="A126">
        <v>121</v>
      </c>
      <c r="B126" t="s">
        <v>387</v>
      </c>
      <c r="C126" t="s">
        <v>381</v>
      </c>
      <c r="D126" t="s">
        <v>89</v>
      </c>
      <c r="E126">
        <v>4</v>
      </c>
      <c r="F126">
        <v>88</v>
      </c>
      <c r="G126">
        <v>137</v>
      </c>
      <c r="H126">
        <v>138</v>
      </c>
      <c r="J126">
        <v>173</v>
      </c>
      <c r="K126">
        <v>78</v>
      </c>
      <c r="M126">
        <f t="shared" si="1"/>
        <v>122.8</v>
      </c>
    </row>
    <row r="127" spans="1:13">
      <c r="A127">
        <v>122</v>
      </c>
      <c r="B127" t="s">
        <v>94</v>
      </c>
      <c r="C127" t="s">
        <v>43</v>
      </c>
      <c r="D127" t="s">
        <v>83</v>
      </c>
      <c r="E127">
        <v>12</v>
      </c>
      <c r="F127">
        <v>127</v>
      </c>
      <c r="G127">
        <v>122</v>
      </c>
      <c r="H127">
        <v>112</v>
      </c>
      <c r="J127">
        <v>133</v>
      </c>
      <c r="K127">
        <v>127</v>
      </c>
      <c r="M127">
        <f t="shared" si="1"/>
        <v>124.2</v>
      </c>
    </row>
    <row r="128" spans="1:13">
      <c r="A128">
        <v>123</v>
      </c>
      <c r="B128" t="s">
        <v>226</v>
      </c>
      <c r="C128" t="s">
        <v>40</v>
      </c>
      <c r="D128" t="s">
        <v>179</v>
      </c>
      <c r="E128">
        <v>5</v>
      </c>
      <c r="F128">
        <v>148</v>
      </c>
      <c r="G128">
        <v>121</v>
      </c>
      <c r="H128">
        <v>130</v>
      </c>
      <c r="J128">
        <v>111</v>
      </c>
      <c r="K128">
        <v>125</v>
      </c>
      <c r="M128">
        <f t="shared" si="1"/>
        <v>127</v>
      </c>
    </row>
    <row r="129" spans="1:13">
      <c r="A129">
        <v>124</v>
      </c>
      <c r="B129" t="s">
        <v>177</v>
      </c>
      <c r="C129" t="s">
        <v>58</v>
      </c>
      <c r="D129" t="s">
        <v>91</v>
      </c>
      <c r="E129">
        <v>8</v>
      </c>
      <c r="F129">
        <v>120</v>
      </c>
      <c r="G129">
        <v>158</v>
      </c>
      <c r="H129">
        <v>116</v>
      </c>
      <c r="J129">
        <v>103</v>
      </c>
      <c r="K129">
        <v>141</v>
      </c>
      <c r="M129">
        <f t="shared" si="1"/>
        <v>127.6</v>
      </c>
    </row>
    <row r="130" spans="1:13">
      <c r="A130">
        <v>125</v>
      </c>
      <c r="B130" t="s">
        <v>201</v>
      </c>
      <c r="C130" t="s">
        <v>58</v>
      </c>
      <c r="D130" t="s">
        <v>114</v>
      </c>
      <c r="E130">
        <v>10</v>
      </c>
      <c r="F130">
        <v>158</v>
      </c>
      <c r="G130">
        <v>106</v>
      </c>
      <c r="H130">
        <v>142</v>
      </c>
      <c r="J130">
        <v>115</v>
      </c>
      <c r="K130">
        <v>123</v>
      </c>
      <c r="M130">
        <f t="shared" si="1"/>
        <v>128.80000000000001</v>
      </c>
    </row>
    <row r="131" spans="1:13">
      <c r="A131">
        <v>126</v>
      </c>
      <c r="B131" t="s">
        <v>131</v>
      </c>
      <c r="C131" t="s">
        <v>43</v>
      </c>
      <c r="D131" t="s">
        <v>102</v>
      </c>
      <c r="E131">
        <v>4</v>
      </c>
      <c r="F131">
        <v>150</v>
      </c>
      <c r="G131">
        <v>115</v>
      </c>
      <c r="H131">
        <v>120</v>
      </c>
      <c r="J131">
        <v>126</v>
      </c>
      <c r="K131">
        <v>134</v>
      </c>
      <c r="M131">
        <f t="shared" si="1"/>
        <v>129</v>
      </c>
    </row>
    <row r="132" spans="1:13">
      <c r="A132">
        <v>127</v>
      </c>
      <c r="B132" t="s">
        <v>185</v>
      </c>
      <c r="C132" t="s">
        <v>58</v>
      </c>
      <c r="D132" t="s">
        <v>175</v>
      </c>
      <c r="E132">
        <v>11</v>
      </c>
      <c r="F132">
        <v>118</v>
      </c>
      <c r="G132">
        <v>105</v>
      </c>
      <c r="H132">
        <v>150</v>
      </c>
      <c r="J132">
        <v>139</v>
      </c>
      <c r="K132">
        <v>136</v>
      </c>
      <c r="M132">
        <f t="shared" si="1"/>
        <v>129.6</v>
      </c>
    </row>
    <row r="133" spans="1:13">
      <c r="A133">
        <v>128</v>
      </c>
      <c r="B133" t="s">
        <v>250</v>
      </c>
      <c r="C133" t="s">
        <v>40</v>
      </c>
      <c r="D133" t="s">
        <v>87</v>
      </c>
      <c r="E133">
        <v>8</v>
      </c>
      <c r="F133">
        <v>122</v>
      </c>
      <c r="G133">
        <v>141</v>
      </c>
      <c r="H133">
        <v>128</v>
      </c>
      <c r="J133">
        <v>98</v>
      </c>
      <c r="K133">
        <v>163</v>
      </c>
      <c r="M133">
        <f t="shared" si="1"/>
        <v>130.4</v>
      </c>
    </row>
    <row r="134" spans="1:13">
      <c r="A134">
        <v>129</v>
      </c>
      <c r="B134" t="s">
        <v>184</v>
      </c>
      <c r="C134" t="s">
        <v>58</v>
      </c>
      <c r="D134" t="s">
        <v>52</v>
      </c>
      <c r="E134">
        <v>10</v>
      </c>
      <c r="F134">
        <v>141</v>
      </c>
      <c r="G134">
        <v>126</v>
      </c>
      <c r="H134">
        <v>123</v>
      </c>
      <c r="J134">
        <v>119</v>
      </c>
      <c r="K134">
        <v>151</v>
      </c>
      <c r="M134">
        <f t="shared" si="1"/>
        <v>132</v>
      </c>
    </row>
    <row r="135" spans="1:13">
      <c r="A135">
        <v>130</v>
      </c>
      <c r="B135" t="s">
        <v>382</v>
      </c>
      <c r="C135" t="s">
        <v>381</v>
      </c>
      <c r="D135" t="s">
        <v>87</v>
      </c>
      <c r="E135">
        <v>8</v>
      </c>
      <c r="F135">
        <v>90</v>
      </c>
      <c r="G135">
        <v>166</v>
      </c>
      <c r="H135">
        <v>132</v>
      </c>
      <c r="J135">
        <v>189</v>
      </c>
      <c r="K135">
        <v>89</v>
      </c>
      <c r="M135">
        <f t="shared" ref="M135:M198" si="2">AVERAGE(F135:K135)</f>
        <v>133.19999999999999</v>
      </c>
    </row>
    <row r="136" spans="1:13">
      <c r="A136">
        <v>131</v>
      </c>
      <c r="B136" t="s">
        <v>234</v>
      </c>
      <c r="C136" t="s">
        <v>40</v>
      </c>
      <c r="D136" t="s">
        <v>46</v>
      </c>
      <c r="E136">
        <v>6</v>
      </c>
      <c r="F136">
        <v>156</v>
      </c>
      <c r="G136">
        <v>111</v>
      </c>
      <c r="H136">
        <v>127</v>
      </c>
      <c r="J136">
        <v>122</v>
      </c>
      <c r="K136">
        <v>153</v>
      </c>
      <c r="M136">
        <f t="shared" si="2"/>
        <v>133.80000000000001</v>
      </c>
    </row>
    <row r="137" spans="1:13">
      <c r="A137">
        <v>132</v>
      </c>
      <c r="B137" t="s">
        <v>329</v>
      </c>
      <c r="C137" t="s">
        <v>40</v>
      </c>
      <c r="D137" t="s">
        <v>46</v>
      </c>
      <c r="E137">
        <v>6</v>
      </c>
      <c r="F137">
        <v>129</v>
      </c>
      <c r="G137">
        <v>134</v>
      </c>
      <c r="H137">
        <v>141</v>
      </c>
      <c r="J137">
        <v>128</v>
      </c>
      <c r="K137">
        <v>145</v>
      </c>
      <c r="M137">
        <f t="shared" si="2"/>
        <v>135.4</v>
      </c>
    </row>
    <row r="138" spans="1:13">
      <c r="A138">
        <v>133</v>
      </c>
      <c r="B138" t="s">
        <v>270</v>
      </c>
      <c r="C138" t="s">
        <v>58</v>
      </c>
      <c r="D138" t="s">
        <v>170</v>
      </c>
      <c r="E138">
        <v>4</v>
      </c>
      <c r="F138">
        <v>139</v>
      </c>
      <c r="G138">
        <v>154</v>
      </c>
      <c r="H138">
        <v>129</v>
      </c>
      <c r="J138">
        <v>108</v>
      </c>
      <c r="K138">
        <v>152</v>
      </c>
      <c r="M138">
        <f t="shared" si="2"/>
        <v>136.4</v>
      </c>
    </row>
    <row r="139" spans="1:13">
      <c r="A139">
        <v>134</v>
      </c>
      <c r="B139" t="s">
        <v>386</v>
      </c>
      <c r="C139" t="s">
        <v>381</v>
      </c>
      <c r="D139" t="s">
        <v>44</v>
      </c>
      <c r="E139">
        <v>9</v>
      </c>
      <c r="F139">
        <v>97</v>
      </c>
      <c r="G139">
        <v>138</v>
      </c>
      <c r="H139">
        <v>163</v>
      </c>
      <c r="J139">
        <v>188</v>
      </c>
      <c r="K139">
        <v>98</v>
      </c>
      <c r="M139">
        <f t="shared" si="2"/>
        <v>136.80000000000001</v>
      </c>
    </row>
    <row r="140" spans="1:13">
      <c r="A140">
        <v>135</v>
      </c>
      <c r="B140" t="s">
        <v>203</v>
      </c>
      <c r="C140" t="s">
        <v>58</v>
      </c>
      <c r="D140" t="s">
        <v>56</v>
      </c>
      <c r="E140">
        <v>12</v>
      </c>
      <c r="F140">
        <v>168</v>
      </c>
      <c r="G140">
        <v>142</v>
      </c>
      <c r="H140">
        <v>121</v>
      </c>
      <c r="J140">
        <v>100</v>
      </c>
      <c r="K140">
        <v>156</v>
      </c>
      <c r="M140">
        <f t="shared" si="2"/>
        <v>137.4</v>
      </c>
    </row>
    <row r="141" spans="1:13">
      <c r="A141">
        <v>136</v>
      </c>
      <c r="B141" t="s">
        <v>183</v>
      </c>
      <c r="C141" t="s">
        <v>58</v>
      </c>
      <c r="D141" t="s">
        <v>105</v>
      </c>
      <c r="E141">
        <v>4</v>
      </c>
      <c r="F141">
        <v>195</v>
      </c>
      <c r="G141">
        <v>144</v>
      </c>
      <c r="H141">
        <v>118</v>
      </c>
      <c r="J141">
        <v>114</v>
      </c>
      <c r="K141">
        <v>122</v>
      </c>
      <c r="M141">
        <f t="shared" si="2"/>
        <v>138.6</v>
      </c>
    </row>
    <row r="142" spans="1:13">
      <c r="A142">
        <v>137</v>
      </c>
      <c r="B142" t="s">
        <v>161</v>
      </c>
      <c r="C142" t="s">
        <v>65</v>
      </c>
      <c r="D142" t="s">
        <v>70</v>
      </c>
      <c r="E142">
        <v>10</v>
      </c>
      <c r="F142">
        <v>146</v>
      </c>
      <c r="G142">
        <v>128</v>
      </c>
      <c r="H142">
        <v>134</v>
      </c>
      <c r="J142">
        <v>161</v>
      </c>
      <c r="K142">
        <v>131</v>
      </c>
      <c r="M142">
        <f t="shared" si="2"/>
        <v>140</v>
      </c>
    </row>
    <row r="143" spans="1:13">
      <c r="A143">
        <v>138</v>
      </c>
      <c r="B143" t="s">
        <v>256</v>
      </c>
      <c r="C143" t="s">
        <v>40</v>
      </c>
      <c r="D143" t="s">
        <v>102</v>
      </c>
      <c r="E143">
        <v>4</v>
      </c>
      <c r="F143">
        <v>151</v>
      </c>
      <c r="G143">
        <v>153</v>
      </c>
      <c r="H143">
        <v>139</v>
      </c>
      <c r="J143">
        <v>113</v>
      </c>
      <c r="K143">
        <v>148</v>
      </c>
      <c r="M143">
        <f t="shared" si="2"/>
        <v>140.80000000000001</v>
      </c>
    </row>
    <row r="144" spans="1:13">
      <c r="A144">
        <v>139</v>
      </c>
      <c r="B144" t="s">
        <v>444</v>
      </c>
      <c r="C144" t="s">
        <v>372</v>
      </c>
      <c r="D144" t="s">
        <v>114</v>
      </c>
      <c r="E144">
        <v>10</v>
      </c>
      <c r="F144">
        <v>80</v>
      </c>
      <c r="G144">
        <v>143</v>
      </c>
      <c r="H144">
        <v>176</v>
      </c>
      <c r="J144">
        <v>166</v>
      </c>
      <c r="K144">
        <v>149</v>
      </c>
      <c r="M144">
        <f t="shared" si="2"/>
        <v>142.80000000000001</v>
      </c>
    </row>
    <row r="145" spans="1:13">
      <c r="A145">
        <v>140</v>
      </c>
      <c r="B145" t="s">
        <v>332</v>
      </c>
      <c r="C145" t="s">
        <v>40</v>
      </c>
      <c r="D145" t="s">
        <v>91</v>
      </c>
      <c r="E145">
        <v>8</v>
      </c>
      <c r="F145">
        <v>142</v>
      </c>
      <c r="G145">
        <v>162</v>
      </c>
      <c r="H145">
        <v>133</v>
      </c>
      <c r="J145">
        <v>106</v>
      </c>
      <c r="K145">
        <v>173</v>
      </c>
      <c r="M145">
        <f t="shared" si="2"/>
        <v>143.19999999999999</v>
      </c>
    </row>
    <row r="146" spans="1:13">
      <c r="A146">
        <v>141</v>
      </c>
      <c r="B146" t="s">
        <v>171</v>
      </c>
      <c r="C146" t="s">
        <v>58</v>
      </c>
      <c r="D146" t="s">
        <v>61</v>
      </c>
      <c r="E146">
        <v>10</v>
      </c>
      <c r="F146">
        <v>177</v>
      </c>
      <c r="G146">
        <v>114</v>
      </c>
      <c r="H146">
        <v>140</v>
      </c>
      <c r="J146">
        <v>120</v>
      </c>
      <c r="K146">
        <v>169</v>
      </c>
      <c r="M146">
        <f t="shared" si="2"/>
        <v>144</v>
      </c>
    </row>
    <row r="147" spans="1:13">
      <c r="A147">
        <v>142</v>
      </c>
      <c r="B147" t="s">
        <v>365</v>
      </c>
      <c r="C147" t="s">
        <v>43</v>
      </c>
      <c r="D147" t="s">
        <v>170</v>
      </c>
      <c r="E147">
        <v>4</v>
      </c>
      <c r="F147">
        <v>179</v>
      </c>
      <c r="G147">
        <v>116</v>
      </c>
      <c r="H147">
        <v>161</v>
      </c>
      <c r="J147">
        <v>142</v>
      </c>
      <c r="K147">
        <v>128</v>
      </c>
      <c r="M147">
        <f t="shared" si="2"/>
        <v>145.19999999999999</v>
      </c>
    </row>
    <row r="148" spans="1:13">
      <c r="A148">
        <v>143</v>
      </c>
      <c r="B148" t="s">
        <v>221</v>
      </c>
      <c r="C148" t="s">
        <v>40</v>
      </c>
      <c r="D148" t="s">
        <v>63</v>
      </c>
      <c r="E148">
        <v>9</v>
      </c>
      <c r="F148">
        <v>157</v>
      </c>
      <c r="G148">
        <v>159</v>
      </c>
      <c r="H148">
        <v>108</v>
      </c>
      <c r="J148">
        <v>102</v>
      </c>
      <c r="M148">
        <f t="shared" si="2"/>
        <v>131.5</v>
      </c>
    </row>
    <row r="149" spans="1:13">
      <c r="A149">
        <v>144</v>
      </c>
      <c r="B149" t="s">
        <v>445</v>
      </c>
      <c r="C149" t="s">
        <v>40</v>
      </c>
      <c r="D149" t="s">
        <v>127</v>
      </c>
      <c r="E149">
        <v>11</v>
      </c>
      <c r="F149">
        <v>163</v>
      </c>
      <c r="G149">
        <v>125</v>
      </c>
      <c r="H149">
        <v>148</v>
      </c>
      <c r="J149">
        <v>149</v>
      </c>
      <c r="K149">
        <v>155</v>
      </c>
      <c r="M149">
        <f t="shared" si="2"/>
        <v>148</v>
      </c>
    </row>
    <row r="150" spans="1:13">
      <c r="A150">
        <v>145</v>
      </c>
      <c r="B150" t="s">
        <v>266</v>
      </c>
      <c r="C150" t="s">
        <v>65</v>
      </c>
      <c r="D150" t="s">
        <v>59</v>
      </c>
      <c r="E150">
        <v>9</v>
      </c>
      <c r="F150">
        <v>181</v>
      </c>
      <c r="G150">
        <v>148</v>
      </c>
      <c r="H150">
        <v>124</v>
      </c>
      <c r="J150">
        <v>145</v>
      </c>
      <c r="K150">
        <v>143</v>
      </c>
      <c r="M150">
        <f t="shared" si="2"/>
        <v>148.19999999999999</v>
      </c>
    </row>
    <row r="151" spans="1:13">
      <c r="A151">
        <v>146</v>
      </c>
      <c r="B151" t="s">
        <v>223</v>
      </c>
      <c r="C151" t="s">
        <v>58</v>
      </c>
      <c r="D151" t="s">
        <v>100</v>
      </c>
      <c r="E151">
        <v>9</v>
      </c>
      <c r="F151">
        <v>160</v>
      </c>
      <c r="G151">
        <v>140</v>
      </c>
      <c r="H151">
        <v>144</v>
      </c>
      <c r="J151">
        <v>124</v>
      </c>
      <c r="K151">
        <v>176</v>
      </c>
      <c r="M151">
        <f t="shared" si="2"/>
        <v>148.80000000000001</v>
      </c>
    </row>
    <row r="152" spans="1:13">
      <c r="A152">
        <v>147</v>
      </c>
      <c r="B152" t="s">
        <v>314</v>
      </c>
      <c r="C152" t="s">
        <v>40</v>
      </c>
      <c r="D152" t="s">
        <v>83</v>
      </c>
      <c r="E152">
        <v>12</v>
      </c>
      <c r="F152">
        <v>137</v>
      </c>
      <c r="G152">
        <v>150</v>
      </c>
      <c r="H152">
        <v>157</v>
      </c>
      <c r="J152">
        <v>137</v>
      </c>
      <c r="K152">
        <v>168</v>
      </c>
      <c r="M152">
        <f t="shared" si="2"/>
        <v>149.80000000000001</v>
      </c>
    </row>
    <row r="153" spans="1:13">
      <c r="A153">
        <v>148</v>
      </c>
      <c r="B153" t="s">
        <v>388</v>
      </c>
      <c r="C153" t="s">
        <v>381</v>
      </c>
      <c r="D153" t="s">
        <v>52</v>
      </c>
      <c r="E153">
        <v>10</v>
      </c>
      <c r="F153">
        <v>83</v>
      </c>
      <c r="G153">
        <v>167</v>
      </c>
      <c r="H153">
        <v>184</v>
      </c>
      <c r="J153">
        <v>195</v>
      </c>
      <c r="K153">
        <v>126</v>
      </c>
      <c r="M153">
        <f t="shared" si="2"/>
        <v>151</v>
      </c>
    </row>
    <row r="154" spans="1:13">
      <c r="A154">
        <v>149</v>
      </c>
      <c r="B154" t="s">
        <v>124</v>
      </c>
      <c r="C154" t="s">
        <v>43</v>
      </c>
      <c r="D154" t="s">
        <v>41</v>
      </c>
      <c r="E154">
        <v>6</v>
      </c>
      <c r="F154">
        <v>164</v>
      </c>
      <c r="G154">
        <v>131</v>
      </c>
      <c r="H154">
        <v>146</v>
      </c>
      <c r="J154">
        <v>184</v>
      </c>
      <c r="K154">
        <v>137</v>
      </c>
      <c r="M154">
        <f t="shared" si="2"/>
        <v>152.4</v>
      </c>
    </row>
    <row r="155" spans="1:13">
      <c r="A155">
        <v>150</v>
      </c>
      <c r="B155" t="s">
        <v>390</v>
      </c>
      <c r="C155" t="s">
        <v>381</v>
      </c>
      <c r="D155" t="s">
        <v>74</v>
      </c>
      <c r="E155">
        <v>11</v>
      </c>
      <c r="F155">
        <v>100</v>
      </c>
      <c r="G155">
        <v>192</v>
      </c>
      <c r="H155">
        <v>186</v>
      </c>
      <c r="J155">
        <v>192</v>
      </c>
      <c r="K155">
        <v>95</v>
      </c>
      <c r="M155">
        <f t="shared" si="2"/>
        <v>153</v>
      </c>
    </row>
    <row r="156" spans="1:13">
      <c r="A156">
        <v>151</v>
      </c>
      <c r="B156" t="s">
        <v>166</v>
      </c>
      <c r="C156" t="s">
        <v>65</v>
      </c>
      <c r="D156" t="s">
        <v>96</v>
      </c>
      <c r="E156">
        <v>5</v>
      </c>
      <c r="F156">
        <v>166</v>
      </c>
      <c r="G156">
        <v>160</v>
      </c>
      <c r="H156">
        <v>158</v>
      </c>
      <c r="J156">
        <v>156</v>
      </c>
      <c r="K156">
        <v>130</v>
      </c>
      <c r="M156">
        <f t="shared" si="2"/>
        <v>154</v>
      </c>
    </row>
    <row r="157" spans="1:13">
      <c r="A157">
        <v>152</v>
      </c>
      <c r="B157" t="s">
        <v>333</v>
      </c>
      <c r="C157" t="s">
        <v>40</v>
      </c>
      <c r="D157" t="s">
        <v>89</v>
      </c>
      <c r="E157">
        <v>4</v>
      </c>
      <c r="F157">
        <v>172</v>
      </c>
      <c r="G157">
        <v>149</v>
      </c>
      <c r="H157">
        <v>135</v>
      </c>
      <c r="J157">
        <v>129</v>
      </c>
      <c r="K157">
        <v>192</v>
      </c>
      <c r="M157">
        <f t="shared" si="2"/>
        <v>155.4</v>
      </c>
    </row>
    <row r="158" spans="1:13">
      <c r="A158">
        <v>153</v>
      </c>
      <c r="B158" t="s">
        <v>446</v>
      </c>
      <c r="C158" t="s">
        <v>372</v>
      </c>
      <c r="D158" t="s">
        <v>54</v>
      </c>
      <c r="E158">
        <v>9</v>
      </c>
      <c r="F158">
        <v>140</v>
      </c>
      <c r="G158">
        <v>147</v>
      </c>
      <c r="H158">
        <v>159</v>
      </c>
      <c r="J158">
        <v>190</v>
      </c>
      <c r="K158">
        <v>144</v>
      </c>
      <c r="M158">
        <f t="shared" si="2"/>
        <v>156</v>
      </c>
    </row>
    <row r="159" spans="1:13">
      <c r="A159">
        <v>154</v>
      </c>
      <c r="B159" t="s">
        <v>196</v>
      </c>
      <c r="C159" t="s">
        <v>58</v>
      </c>
      <c r="D159" t="s">
        <v>116</v>
      </c>
      <c r="E159">
        <v>11</v>
      </c>
      <c r="G159">
        <v>118</v>
      </c>
      <c r="H159">
        <v>162</v>
      </c>
      <c r="J159">
        <v>143</v>
      </c>
      <c r="K159">
        <v>159</v>
      </c>
      <c r="M159">
        <f t="shared" si="2"/>
        <v>145.5</v>
      </c>
    </row>
    <row r="160" spans="1:13">
      <c r="A160">
        <v>155</v>
      </c>
      <c r="B160" t="s">
        <v>220</v>
      </c>
      <c r="C160" t="s">
        <v>58</v>
      </c>
      <c r="D160" t="s">
        <v>102</v>
      </c>
      <c r="E160">
        <v>4</v>
      </c>
      <c r="F160">
        <v>119</v>
      </c>
      <c r="H160">
        <v>152</v>
      </c>
      <c r="J160">
        <v>150</v>
      </c>
      <c r="K160">
        <v>170</v>
      </c>
      <c r="M160">
        <f t="shared" si="2"/>
        <v>147.75</v>
      </c>
    </row>
    <row r="161" spans="1:13">
      <c r="A161">
        <v>156</v>
      </c>
      <c r="B161" t="s">
        <v>90</v>
      </c>
      <c r="C161" t="s">
        <v>43</v>
      </c>
      <c r="D161" t="s">
        <v>91</v>
      </c>
      <c r="E161">
        <v>8</v>
      </c>
      <c r="F161">
        <v>198</v>
      </c>
      <c r="G161">
        <v>130</v>
      </c>
      <c r="H161">
        <v>151</v>
      </c>
      <c r="J161">
        <v>157</v>
      </c>
      <c r="K161">
        <v>158</v>
      </c>
      <c r="M161">
        <f t="shared" si="2"/>
        <v>158.80000000000001</v>
      </c>
    </row>
    <row r="162" spans="1:13">
      <c r="A162">
        <v>157</v>
      </c>
      <c r="B162" t="s">
        <v>115</v>
      </c>
      <c r="C162" t="s">
        <v>43</v>
      </c>
      <c r="D162" t="s">
        <v>116</v>
      </c>
      <c r="E162">
        <v>11</v>
      </c>
      <c r="F162">
        <v>161</v>
      </c>
      <c r="G162">
        <v>135</v>
      </c>
      <c r="H162">
        <v>154</v>
      </c>
      <c r="J162">
        <v>177</v>
      </c>
      <c r="K162">
        <v>167</v>
      </c>
      <c r="M162">
        <f t="shared" si="2"/>
        <v>158.80000000000001</v>
      </c>
    </row>
    <row r="163" spans="1:13">
      <c r="A163">
        <v>158</v>
      </c>
      <c r="B163" t="s">
        <v>212</v>
      </c>
      <c r="C163" t="s">
        <v>65</v>
      </c>
      <c r="D163" t="s">
        <v>70</v>
      </c>
      <c r="E163">
        <v>10</v>
      </c>
      <c r="F163">
        <v>189</v>
      </c>
      <c r="G163">
        <v>169</v>
      </c>
      <c r="H163">
        <v>137</v>
      </c>
      <c r="J163">
        <v>127</v>
      </c>
      <c r="K163">
        <v>188</v>
      </c>
      <c r="M163">
        <f t="shared" si="2"/>
        <v>162</v>
      </c>
    </row>
    <row r="164" spans="1:13">
      <c r="A164">
        <v>159</v>
      </c>
      <c r="B164" t="s">
        <v>176</v>
      </c>
      <c r="C164" t="s">
        <v>58</v>
      </c>
      <c r="D164" t="s">
        <v>48</v>
      </c>
      <c r="E164">
        <v>10</v>
      </c>
      <c r="F164">
        <v>188</v>
      </c>
      <c r="G164">
        <v>127</v>
      </c>
      <c r="H164">
        <v>181</v>
      </c>
      <c r="J164">
        <v>155</v>
      </c>
      <c r="K164">
        <v>166</v>
      </c>
      <c r="M164">
        <f t="shared" si="2"/>
        <v>163.4</v>
      </c>
    </row>
    <row r="165" spans="1:13">
      <c r="A165">
        <v>160</v>
      </c>
      <c r="B165" t="s">
        <v>190</v>
      </c>
      <c r="C165" t="s">
        <v>65</v>
      </c>
      <c r="D165" t="s">
        <v>83</v>
      </c>
      <c r="E165">
        <v>12</v>
      </c>
      <c r="G165">
        <v>156</v>
      </c>
      <c r="H165">
        <v>136</v>
      </c>
      <c r="J165">
        <v>171</v>
      </c>
      <c r="K165">
        <v>154</v>
      </c>
      <c r="M165">
        <f t="shared" si="2"/>
        <v>154.25</v>
      </c>
    </row>
    <row r="166" spans="1:13">
      <c r="A166">
        <v>161</v>
      </c>
      <c r="B166" t="s">
        <v>132</v>
      </c>
      <c r="C166" t="s">
        <v>43</v>
      </c>
      <c r="D166" t="s">
        <v>110</v>
      </c>
      <c r="E166">
        <v>4</v>
      </c>
      <c r="G166">
        <v>152</v>
      </c>
      <c r="H166">
        <v>131</v>
      </c>
      <c r="J166">
        <v>147</v>
      </c>
      <c r="M166">
        <f t="shared" si="2"/>
        <v>143.33333333333334</v>
      </c>
    </row>
    <row r="167" spans="1:13">
      <c r="A167">
        <v>162</v>
      </c>
      <c r="B167" t="s">
        <v>172</v>
      </c>
      <c r="C167" t="s">
        <v>58</v>
      </c>
      <c r="D167" t="s">
        <v>46</v>
      </c>
      <c r="E167">
        <v>6</v>
      </c>
      <c r="F167">
        <v>197</v>
      </c>
      <c r="G167">
        <v>182</v>
      </c>
      <c r="H167">
        <v>147</v>
      </c>
      <c r="J167">
        <v>130</v>
      </c>
      <c r="K167">
        <v>177</v>
      </c>
      <c r="M167">
        <f t="shared" si="2"/>
        <v>166.6</v>
      </c>
    </row>
    <row r="168" spans="1:13">
      <c r="A168">
        <v>163</v>
      </c>
      <c r="B168" t="s">
        <v>95</v>
      </c>
      <c r="C168" t="s">
        <v>43</v>
      </c>
      <c r="D168" t="s">
        <v>96</v>
      </c>
      <c r="E168">
        <v>5</v>
      </c>
      <c r="G168">
        <v>145</v>
      </c>
      <c r="H168">
        <v>153</v>
      </c>
      <c r="J168">
        <v>174</v>
      </c>
      <c r="K168">
        <v>164</v>
      </c>
      <c r="M168">
        <f t="shared" si="2"/>
        <v>159</v>
      </c>
    </row>
    <row r="169" spans="1:13">
      <c r="A169">
        <v>164</v>
      </c>
      <c r="B169" t="s">
        <v>447</v>
      </c>
      <c r="C169" t="s">
        <v>372</v>
      </c>
      <c r="D169" t="s">
        <v>83</v>
      </c>
      <c r="E169">
        <v>12</v>
      </c>
      <c r="F169">
        <v>136</v>
      </c>
      <c r="G169">
        <v>165</v>
      </c>
      <c r="H169">
        <v>180</v>
      </c>
      <c r="K169">
        <v>162</v>
      </c>
      <c r="M169">
        <f t="shared" si="2"/>
        <v>160.75</v>
      </c>
    </row>
    <row r="170" spans="1:13">
      <c r="A170">
        <v>165</v>
      </c>
      <c r="B170" t="s">
        <v>448</v>
      </c>
      <c r="C170" t="s">
        <v>372</v>
      </c>
      <c r="D170" t="s">
        <v>170</v>
      </c>
      <c r="E170">
        <v>4</v>
      </c>
      <c r="F170">
        <v>173</v>
      </c>
      <c r="G170">
        <v>170</v>
      </c>
      <c r="H170">
        <v>193</v>
      </c>
      <c r="J170">
        <v>182</v>
      </c>
      <c r="K170">
        <v>132</v>
      </c>
      <c r="M170">
        <f t="shared" si="2"/>
        <v>170</v>
      </c>
    </row>
    <row r="171" spans="1:13">
      <c r="A171">
        <v>166</v>
      </c>
      <c r="B171" t="s">
        <v>121</v>
      </c>
      <c r="C171" t="s">
        <v>43</v>
      </c>
      <c r="D171" t="s">
        <v>105</v>
      </c>
      <c r="E171">
        <v>4</v>
      </c>
      <c r="F171">
        <v>162</v>
      </c>
      <c r="G171">
        <v>155</v>
      </c>
      <c r="H171">
        <v>149</v>
      </c>
      <c r="J171">
        <v>183</v>
      </c>
      <c r="M171">
        <f t="shared" si="2"/>
        <v>162.25</v>
      </c>
    </row>
    <row r="172" spans="1:13">
      <c r="A172">
        <v>167</v>
      </c>
      <c r="B172" t="s">
        <v>449</v>
      </c>
      <c r="C172" t="s">
        <v>381</v>
      </c>
      <c r="D172" t="s">
        <v>179</v>
      </c>
      <c r="E172">
        <v>5</v>
      </c>
      <c r="F172">
        <v>154</v>
      </c>
      <c r="G172">
        <v>151</v>
      </c>
      <c r="H172">
        <v>214</v>
      </c>
      <c r="K172">
        <v>146</v>
      </c>
      <c r="M172">
        <f t="shared" si="2"/>
        <v>166.25</v>
      </c>
    </row>
    <row r="173" spans="1:13">
      <c r="A173">
        <v>168</v>
      </c>
      <c r="B173" t="s">
        <v>195</v>
      </c>
      <c r="C173" t="s">
        <v>58</v>
      </c>
      <c r="D173" t="s">
        <v>44</v>
      </c>
      <c r="E173">
        <v>9</v>
      </c>
      <c r="F173">
        <v>187</v>
      </c>
      <c r="G173">
        <v>174</v>
      </c>
      <c r="H173">
        <v>160</v>
      </c>
      <c r="J173">
        <v>135</v>
      </c>
      <c r="M173">
        <f t="shared" si="2"/>
        <v>164</v>
      </c>
    </row>
    <row r="174" spans="1:13">
      <c r="A174">
        <v>169</v>
      </c>
      <c r="B174" t="s">
        <v>450</v>
      </c>
      <c r="C174" t="s">
        <v>372</v>
      </c>
      <c r="D174" t="s">
        <v>46</v>
      </c>
      <c r="E174">
        <v>6</v>
      </c>
      <c r="F174">
        <v>145</v>
      </c>
      <c r="G174">
        <v>168</v>
      </c>
      <c r="H174">
        <v>196</v>
      </c>
      <c r="J174">
        <v>187</v>
      </c>
      <c r="K174">
        <v>161</v>
      </c>
      <c r="M174">
        <f t="shared" si="2"/>
        <v>171.4</v>
      </c>
    </row>
    <row r="175" spans="1:13">
      <c r="A175">
        <v>170</v>
      </c>
      <c r="B175" t="s">
        <v>451</v>
      </c>
      <c r="C175" t="s">
        <v>381</v>
      </c>
      <c r="D175" t="s">
        <v>48</v>
      </c>
      <c r="E175">
        <v>10</v>
      </c>
      <c r="F175">
        <v>155</v>
      </c>
      <c r="G175">
        <v>190</v>
      </c>
      <c r="H175">
        <v>217</v>
      </c>
      <c r="J175">
        <v>194</v>
      </c>
      <c r="K175">
        <v>121</v>
      </c>
      <c r="M175">
        <f t="shared" si="2"/>
        <v>175.4</v>
      </c>
    </row>
    <row r="176" spans="1:13">
      <c r="A176">
        <v>171</v>
      </c>
      <c r="B176" t="s">
        <v>452</v>
      </c>
      <c r="C176" t="s">
        <v>372</v>
      </c>
      <c r="D176" t="s">
        <v>44</v>
      </c>
      <c r="E176">
        <v>9</v>
      </c>
      <c r="F176">
        <v>134</v>
      </c>
      <c r="H176">
        <v>168</v>
      </c>
      <c r="K176">
        <v>160</v>
      </c>
      <c r="M176">
        <f t="shared" si="2"/>
        <v>154</v>
      </c>
    </row>
    <row r="177" spans="1:13">
      <c r="A177">
        <v>172</v>
      </c>
      <c r="B177" t="s">
        <v>299</v>
      </c>
      <c r="C177" t="s">
        <v>40</v>
      </c>
      <c r="D177" t="s">
        <v>105</v>
      </c>
      <c r="E177">
        <v>4</v>
      </c>
      <c r="G177">
        <v>164</v>
      </c>
      <c r="H177">
        <v>155</v>
      </c>
      <c r="J177">
        <v>151</v>
      </c>
      <c r="K177">
        <v>193</v>
      </c>
      <c r="M177">
        <f t="shared" si="2"/>
        <v>165.75</v>
      </c>
    </row>
    <row r="178" spans="1:13">
      <c r="A178">
        <v>173</v>
      </c>
      <c r="B178" t="s">
        <v>150</v>
      </c>
      <c r="C178" t="s">
        <v>58</v>
      </c>
      <c r="D178" t="s">
        <v>96</v>
      </c>
      <c r="E178">
        <v>5</v>
      </c>
      <c r="F178">
        <v>193</v>
      </c>
      <c r="G178">
        <v>183</v>
      </c>
      <c r="H178">
        <v>156</v>
      </c>
      <c r="J178">
        <v>179</v>
      </c>
      <c r="K178">
        <v>157</v>
      </c>
      <c r="M178">
        <f t="shared" si="2"/>
        <v>173.6</v>
      </c>
    </row>
    <row r="179" spans="1:13">
      <c r="A179">
        <v>174</v>
      </c>
      <c r="B179" t="s">
        <v>186</v>
      </c>
      <c r="C179" t="s">
        <v>58</v>
      </c>
      <c r="D179" t="s">
        <v>179</v>
      </c>
      <c r="E179">
        <v>5</v>
      </c>
      <c r="F179">
        <v>185</v>
      </c>
      <c r="G179">
        <v>181</v>
      </c>
      <c r="H179">
        <v>189</v>
      </c>
      <c r="J179">
        <v>176</v>
      </c>
      <c r="K179">
        <v>139</v>
      </c>
      <c r="M179">
        <f t="shared" si="2"/>
        <v>174</v>
      </c>
    </row>
    <row r="180" spans="1:13">
      <c r="A180">
        <v>175</v>
      </c>
      <c r="B180" t="s">
        <v>237</v>
      </c>
      <c r="C180" t="s">
        <v>58</v>
      </c>
      <c r="D180" t="s">
        <v>83</v>
      </c>
      <c r="E180">
        <v>12</v>
      </c>
      <c r="F180">
        <v>182</v>
      </c>
      <c r="G180">
        <v>175</v>
      </c>
      <c r="H180">
        <v>169</v>
      </c>
      <c r="J180">
        <v>144</v>
      </c>
      <c r="M180">
        <f t="shared" si="2"/>
        <v>167.5</v>
      </c>
    </row>
    <row r="181" spans="1:13">
      <c r="A181">
        <v>176</v>
      </c>
      <c r="B181" t="s">
        <v>209</v>
      </c>
      <c r="C181" t="s">
        <v>58</v>
      </c>
      <c r="D181" t="s">
        <v>89</v>
      </c>
      <c r="E181">
        <v>4</v>
      </c>
      <c r="F181">
        <v>180</v>
      </c>
      <c r="G181">
        <v>177</v>
      </c>
      <c r="H181">
        <v>172</v>
      </c>
      <c r="J181">
        <v>178</v>
      </c>
      <c r="K181">
        <v>172</v>
      </c>
      <c r="M181">
        <f t="shared" si="2"/>
        <v>175.8</v>
      </c>
    </row>
    <row r="182" spans="1:13">
      <c r="A182">
        <v>177</v>
      </c>
      <c r="B182" t="s">
        <v>291</v>
      </c>
      <c r="C182" t="s">
        <v>40</v>
      </c>
      <c r="D182" t="s">
        <v>100</v>
      </c>
      <c r="E182">
        <v>9</v>
      </c>
      <c r="G182">
        <v>139</v>
      </c>
      <c r="H182">
        <v>205</v>
      </c>
      <c r="J182">
        <v>162</v>
      </c>
      <c r="K182">
        <v>178</v>
      </c>
      <c r="M182">
        <f t="shared" si="2"/>
        <v>171</v>
      </c>
    </row>
    <row r="183" spans="1:13">
      <c r="A183">
        <v>178</v>
      </c>
      <c r="B183" t="s">
        <v>236</v>
      </c>
      <c r="C183" t="s">
        <v>58</v>
      </c>
      <c r="D183" t="s">
        <v>77</v>
      </c>
      <c r="E183">
        <v>7</v>
      </c>
      <c r="F183">
        <v>186</v>
      </c>
      <c r="H183">
        <v>164</v>
      </c>
      <c r="J183">
        <v>140</v>
      </c>
      <c r="M183">
        <f t="shared" si="2"/>
        <v>163.33333333333334</v>
      </c>
    </row>
    <row r="184" spans="1:13">
      <c r="A184">
        <v>179</v>
      </c>
      <c r="B184" t="s">
        <v>453</v>
      </c>
      <c r="C184" t="s">
        <v>372</v>
      </c>
      <c r="D184" t="s">
        <v>119</v>
      </c>
      <c r="E184">
        <v>9</v>
      </c>
      <c r="G184">
        <v>171</v>
      </c>
      <c r="H184">
        <v>179</v>
      </c>
      <c r="K184">
        <v>142</v>
      </c>
      <c r="M184">
        <f t="shared" si="2"/>
        <v>164</v>
      </c>
    </row>
    <row r="185" spans="1:13">
      <c r="A185">
        <v>180</v>
      </c>
      <c r="B185" t="s">
        <v>391</v>
      </c>
      <c r="C185" t="s">
        <v>381</v>
      </c>
      <c r="D185" t="s">
        <v>70</v>
      </c>
      <c r="E185">
        <v>10</v>
      </c>
      <c r="F185">
        <v>190</v>
      </c>
      <c r="G185">
        <v>189</v>
      </c>
      <c r="H185">
        <v>208</v>
      </c>
      <c r="K185">
        <v>114</v>
      </c>
      <c r="M185">
        <f t="shared" si="2"/>
        <v>175.25</v>
      </c>
    </row>
    <row r="186" spans="1:13">
      <c r="A186">
        <v>181</v>
      </c>
      <c r="B186" t="s">
        <v>454</v>
      </c>
      <c r="C186" t="s">
        <v>372</v>
      </c>
      <c r="D186" t="s">
        <v>108</v>
      </c>
      <c r="E186">
        <v>7</v>
      </c>
      <c r="G186">
        <v>180</v>
      </c>
      <c r="H186">
        <v>166</v>
      </c>
      <c r="J186">
        <v>186</v>
      </c>
      <c r="K186">
        <v>165</v>
      </c>
      <c r="M186">
        <f t="shared" si="2"/>
        <v>174.25</v>
      </c>
    </row>
    <row r="187" spans="1:13">
      <c r="A187">
        <v>182</v>
      </c>
      <c r="B187" t="s">
        <v>455</v>
      </c>
      <c r="C187" t="s">
        <v>372</v>
      </c>
      <c r="D187" t="s">
        <v>116</v>
      </c>
      <c r="E187">
        <v>11</v>
      </c>
      <c r="G187">
        <v>172</v>
      </c>
      <c r="H187">
        <v>191</v>
      </c>
      <c r="K187">
        <v>140</v>
      </c>
      <c r="M187">
        <f t="shared" si="2"/>
        <v>167.66666666666666</v>
      </c>
    </row>
    <row r="188" spans="1:13">
      <c r="A188">
        <v>183</v>
      </c>
      <c r="B188" t="s">
        <v>251</v>
      </c>
      <c r="C188" t="s">
        <v>40</v>
      </c>
      <c r="D188" t="s">
        <v>52</v>
      </c>
      <c r="E188">
        <v>10</v>
      </c>
      <c r="G188">
        <v>196</v>
      </c>
      <c r="H188">
        <v>182</v>
      </c>
      <c r="J188">
        <v>138</v>
      </c>
      <c r="K188">
        <v>190</v>
      </c>
      <c r="M188">
        <f t="shared" si="2"/>
        <v>176.5</v>
      </c>
    </row>
    <row r="189" spans="1:13">
      <c r="A189">
        <v>184</v>
      </c>
      <c r="B189" t="s">
        <v>187</v>
      </c>
      <c r="C189" t="s">
        <v>58</v>
      </c>
      <c r="D189" t="s">
        <v>105</v>
      </c>
      <c r="E189">
        <v>4</v>
      </c>
      <c r="F189">
        <v>192</v>
      </c>
      <c r="H189">
        <v>185</v>
      </c>
      <c r="J189">
        <v>134</v>
      </c>
      <c r="M189">
        <f t="shared" si="2"/>
        <v>170.33333333333334</v>
      </c>
    </row>
    <row r="190" spans="1:13">
      <c r="A190">
        <v>185</v>
      </c>
      <c r="B190" t="s">
        <v>144</v>
      </c>
      <c r="C190" t="s">
        <v>43</v>
      </c>
      <c r="D190" t="s">
        <v>108</v>
      </c>
      <c r="E190">
        <v>7</v>
      </c>
      <c r="G190">
        <v>161</v>
      </c>
      <c r="H190">
        <v>171</v>
      </c>
      <c r="J190">
        <v>180</v>
      </c>
      <c r="M190">
        <f t="shared" si="2"/>
        <v>170.66666666666666</v>
      </c>
    </row>
    <row r="191" spans="1:13">
      <c r="A191">
        <v>186</v>
      </c>
      <c r="B191" t="s">
        <v>395</v>
      </c>
      <c r="C191" t="s">
        <v>381</v>
      </c>
      <c r="D191" t="s">
        <v>63</v>
      </c>
      <c r="E191">
        <v>9</v>
      </c>
      <c r="G191">
        <v>198</v>
      </c>
      <c r="H191">
        <v>175</v>
      </c>
      <c r="J191">
        <v>191</v>
      </c>
      <c r="K191">
        <v>150</v>
      </c>
      <c r="M191">
        <f t="shared" si="2"/>
        <v>178.5</v>
      </c>
    </row>
    <row r="192" spans="1:13">
      <c r="A192">
        <v>187</v>
      </c>
      <c r="B192" t="s">
        <v>306</v>
      </c>
      <c r="C192" t="s">
        <v>40</v>
      </c>
      <c r="D192" t="s">
        <v>41</v>
      </c>
      <c r="E192">
        <v>6</v>
      </c>
      <c r="G192">
        <v>178</v>
      </c>
      <c r="H192">
        <v>177</v>
      </c>
      <c r="J192">
        <v>165</v>
      </c>
      <c r="M192">
        <f t="shared" si="2"/>
        <v>173.33333333333334</v>
      </c>
    </row>
    <row r="193" spans="1:13">
      <c r="A193">
        <v>188</v>
      </c>
      <c r="B193" t="s">
        <v>204</v>
      </c>
      <c r="C193" t="s">
        <v>43</v>
      </c>
      <c r="D193" t="s">
        <v>127</v>
      </c>
      <c r="E193">
        <v>11</v>
      </c>
      <c r="F193">
        <v>143</v>
      </c>
      <c r="K193">
        <v>180</v>
      </c>
      <c r="M193">
        <f t="shared" si="2"/>
        <v>161.5</v>
      </c>
    </row>
    <row r="194" spans="1:13">
      <c r="A194">
        <v>189</v>
      </c>
      <c r="B194" t="s">
        <v>265</v>
      </c>
      <c r="C194" t="s">
        <v>58</v>
      </c>
      <c r="D194" t="s">
        <v>170</v>
      </c>
      <c r="E194">
        <v>4</v>
      </c>
      <c r="F194">
        <v>167</v>
      </c>
      <c r="H194">
        <v>209</v>
      </c>
      <c r="J194">
        <v>169</v>
      </c>
      <c r="K194">
        <v>189</v>
      </c>
      <c r="M194">
        <f t="shared" si="2"/>
        <v>183.5</v>
      </c>
    </row>
    <row r="195" spans="1:13">
      <c r="A195">
        <v>190</v>
      </c>
      <c r="B195" t="s">
        <v>229</v>
      </c>
      <c r="C195" t="s">
        <v>58</v>
      </c>
      <c r="D195" t="s">
        <v>91</v>
      </c>
      <c r="E195">
        <v>8</v>
      </c>
      <c r="F195">
        <v>174</v>
      </c>
      <c r="G195">
        <v>184</v>
      </c>
      <c r="H195">
        <v>174</v>
      </c>
      <c r="K195">
        <v>194</v>
      </c>
      <c r="M195">
        <f t="shared" si="2"/>
        <v>181.5</v>
      </c>
    </row>
    <row r="196" spans="1:13">
      <c r="A196">
        <v>191</v>
      </c>
      <c r="B196" t="s">
        <v>456</v>
      </c>
      <c r="C196" t="s">
        <v>65</v>
      </c>
      <c r="D196" t="s">
        <v>457</v>
      </c>
      <c r="F196">
        <v>124</v>
      </c>
      <c r="M196">
        <f t="shared" si="2"/>
        <v>124</v>
      </c>
    </row>
    <row r="197" spans="1:13">
      <c r="A197">
        <v>192</v>
      </c>
      <c r="B197" t="s">
        <v>227</v>
      </c>
      <c r="C197" t="s">
        <v>58</v>
      </c>
      <c r="D197" t="s">
        <v>61</v>
      </c>
      <c r="E197">
        <v>10</v>
      </c>
      <c r="F197">
        <v>178</v>
      </c>
      <c r="H197">
        <v>197</v>
      </c>
      <c r="J197">
        <v>181</v>
      </c>
      <c r="K197">
        <v>171</v>
      </c>
      <c r="M197">
        <f t="shared" si="2"/>
        <v>181.75</v>
      </c>
    </row>
    <row r="198" spans="1:13">
      <c r="A198">
        <v>193</v>
      </c>
      <c r="B198" t="s">
        <v>458</v>
      </c>
      <c r="C198" t="s">
        <v>372</v>
      </c>
      <c r="D198" t="s">
        <v>74</v>
      </c>
      <c r="E198">
        <v>11</v>
      </c>
      <c r="F198">
        <v>135</v>
      </c>
      <c r="K198">
        <v>191</v>
      </c>
      <c r="M198">
        <f t="shared" si="2"/>
        <v>163</v>
      </c>
    </row>
    <row r="199" spans="1:13">
      <c r="A199">
        <v>194</v>
      </c>
      <c r="B199" t="s">
        <v>202</v>
      </c>
      <c r="C199" t="s">
        <v>65</v>
      </c>
      <c r="D199" t="s">
        <v>100</v>
      </c>
      <c r="E199">
        <v>9</v>
      </c>
      <c r="G199">
        <v>173</v>
      </c>
      <c r="H199">
        <v>173</v>
      </c>
      <c r="K199">
        <v>181</v>
      </c>
      <c r="M199">
        <f t="shared" ref="M199:M252" si="3">AVERAGE(F199:K199)</f>
        <v>175.66666666666666</v>
      </c>
    </row>
    <row r="200" spans="1:13">
      <c r="A200">
        <v>195</v>
      </c>
      <c r="B200" t="s">
        <v>279</v>
      </c>
      <c r="C200" t="s">
        <v>65</v>
      </c>
      <c r="D200" t="s">
        <v>89</v>
      </c>
      <c r="E200">
        <v>4</v>
      </c>
      <c r="F200">
        <v>132</v>
      </c>
      <c r="K200">
        <v>195</v>
      </c>
      <c r="M200">
        <f t="shared" si="3"/>
        <v>163.5</v>
      </c>
    </row>
    <row r="201" spans="1:13">
      <c r="A201">
        <v>196</v>
      </c>
      <c r="B201" t="s">
        <v>396</v>
      </c>
      <c r="C201" t="s">
        <v>381</v>
      </c>
      <c r="D201" t="s">
        <v>54</v>
      </c>
      <c r="E201">
        <v>9</v>
      </c>
      <c r="G201">
        <v>191</v>
      </c>
      <c r="H201">
        <v>206</v>
      </c>
      <c r="J201">
        <v>193</v>
      </c>
      <c r="K201">
        <v>147</v>
      </c>
      <c r="M201">
        <f t="shared" si="3"/>
        <v>184.25</v>
      </c>
    </row>
    <row r="202" spans="1:13">
      <c r="A202">
        <v>197</v>
      </c>
      <c r="B202" t="s">
        <v>459</v>
      </c>
      <c r="C202" t="s">
        <v>372</v>
      </c>
      <c r="D202" t="s">
        <v>59</v>
      </c>
      <c r="E202">
        <v>9</v>
      </c>
      <c r="F202">
        <v>131</v>
      </c>
      <c r="K202">
        <v>200</v>
      </c>
      <c r="M202">
        <f t="shared" si="3"/>
        <v>165.5</v>
      </c>
    </row>
    <row r="203" spans="1:13">
      <c r="A203">
        <v>198</v>
      </c>
      <c r="B203" t="s">
        <v>325</v>
      </c>
      <c r="C203" t="s">
        <v>40</v>
      </c>
      <c r="D203" t="s">
        <v>61</v>
      </c>
      <c r="E203">
        <v>10</v>
      </c>
      <c r="H203">
        <v>178</v>
      </c>
      <c r="J203">
        <v>153</v>
      </c>
      <c r="M203">
        <f t="shared" si="3"/>
        <v>165.5</v>
      </c>
    </row>
    <row r="204" spans="1:13">
      <c r="A204">
        <v>199</v>
      </c>
      <c r="B204" t="s">
        <v>460</v>
      </c>
      <c r="C204" t="s">
        <v>65</v>
      </c>
      <c r="D204" t="s">
        <v>457</v>
      </c>
      <c r="F204">
        <v>133</v>
      </c>
      <c r="M204">
        <f t="shared" si="3"/>
        <v>133</v>
      </c>
    </row>
    <row r="205" spans="1:13">
      <c r="A205">
        <v>200</v>
      </c>
      <c r="B205" t="s">
        <v>285</v>
      </c>
      <c r="C205" t="s">
        <v>40</v>
      </c>
      <c r="D205" t="s">
        <v>56</v>
      </c>
      <c r="E205">
        <v>12</v>
      </c>
      <c r="G205">
        <v>176</v>
      </c>
      <c r="H205">
        <v>207</v>
      </c>
      <c r="J205">
        <v>159</v>
      </c>
      <c r="M205">
        <f t="shared" si="3"/>
        <v>180.66666666666666</v>
      </c>
    </row>
    <row r="206" spans="1:13">
      <c r="A206">
        <v>201</v>
      </c>
      <c r="B206" t="s">
        <v>247</v>
      </c>
      <c r="C206" t="s">
        <v>58</v>
      </c>
      <c r="D206" t="s">
        <v>175</v>
      </c>
      <c r="E206">
        <v>11</v>
      </c>
      <c r="G206">
        <v>186</v>
      </c>
      <c r="H206">
        <v>190</v>
      </c>
      <c r="J206">
        <v>163</v>
      </c>
      <c r="M206">
        <f t="shared" si="3"/>
        <v>179.66666666666666</v>
      </c>
    </row>
    <row r="207" spans="1:13">
      <c r="A207">
        <v>202</v>
      </c>
      <c r="B207" t="s">
        <v>461</v>
      </c>
      <c r="C207" t="s">
        <v>372</v>
      </c>
      <c r="D207" t="s">
        <v>91</v>
      </c>
      <c r="E207">
        <v>8</v>
      </c>
      <c r="F207">
        <v>153</v>
      </c>
      <c r="K207">
        <v>187</v>
      </c>
      <c r="M207">
        <f t="shared" si="3"/>
        <v>170</v>
      </c>
    </row>
    <row r="208" spans="1:13">
      <c r="A208">
        <v>203</v>
      </c>
      <c r="B208" t="s">
        <v>244</v>
      </c>
      <c r="C208" t="s">
        <v>40</v>
      </c>
      <c r="D208" t="s">
        <v>114</v>
      </c>
      <c r="E208">
        <v>10</v>
      </c>
      <c r="H208">
        <v>183</v>
      </c>
      <c r="J208">
        <v>158</v>
      </c>
      <c r="M208">
        <f t="shared" si="3"/>
        <v>170.5</v>
      </c>
    </row>
    <row r="209" spans="1:13">
      <c r="A209">
        <v>204</v>
      </c>
      <c r="B209" t="s">
        <v>389</v>
      </c>
      <c r="C209" t="s">
        <v>381</v>
      </c>
      <c r="D209" t="s">
        <v>46</v>
      </c>
      <c r="E209">
        <v>6</v>
      </c>
      <c r="F209">
        <v>191</v>
      </c>
      <c r="G209">
        <v>197</v>
      </c>
      <c r="H209">
        <v>188</v>
      </c>
      <c r="J209">
        <v>197</v>
      </c>
      <c r="K209">
        <v>174</v>
      </c>
      <c r="M209">
        <f t="shared" si="3"/>
        <v>189.4</v>
      </c>
    </row>
    <row r="210" spans="1:13">
      <c r="A210">
        <v>205</v>
      </c>
      <c r="B210" t="s">
        <v>262</v>
      </c>
      <c r="C210" t="s">
        <v>65</v>
      </c>
      <c r="D210" t="s">
        <v>77</v>
      </c>
      <c r="E210">
        <v>7</v>
      </c>
      <c r="F210">
        <v>149</v>
      </c>
      <c r="K210">
        <v>196</v>
      </c>
      <c r="M210">
        <f t="shared" si="3"/>
        <v>172.5</v>
      </c>
    </row>
    <row r="211" spans="1:13">
      <c r="A211">
        <v>206</v>
      </c>
      <c r="B211" t="s">
        <v>319</v>
      </c>
      <c r="C211" t="s">
        <v>40</v>
      </c>
      <c r="D211" t="s">
        <v>44</v>
      </c>
      <c r="E211">
        <v>9</v>
      </c>
      <c r="G211">
        <v>179</v>
      </c>
      <c r="H211">
        <v>204</v>
      </c>
      <c r="J211">
        <v>167</v>
      </c>
      <c r="M211">
        <f t="shared" si="3"/>
        <v>183.33333333333334</v>
      </c>
    </row>
    <row r="212" spans="1:13">
      <c r="A212">
        <v>207</v>
      </c>
      <c r="B212" t="s">
        <v>298</v>
      </c>
      <c r="C212" t="s">
        <v>65</v>
      </c>
      <c r="D212" t="s">
        <v>116</v>
      </c>
      <c r="E212">
        <v>11</v>
      </c>
      <c r="F212">
        <v>147</v>
      </c>
      <c r="M212">
        <f t="shared" si="3"/>
        <v>147</v>
      </c>
    </row>
    <row r="213" spans="1:13">
      <c r="A213">
        <v>208</v>
      </c>
      <c r="B213" t="s">
        <v>462</v>
      </c>
      <c r="C213" t="s">
        <v>372</v>
      </c>
      <c r="D213" t="s">
        <v>77</v>
      </c>
      <c r="E213">
        <v>7</v>
      </c>
      <c r="F213">
        <v>169</v>
      </c>
      <c r="H213">
        <v>222</v>
      </c>
      <c r="K213">
        <v>182</v>
      </c>
      <c r="M213">
        <f t="shared" si="3"/>
        <v>191</v>
      </c>
    </row>
    <row r="214" spans="1:13">
      <c r="A214">
        <v>209</v>
      </c>
      <c r="B214" t="s">
        <v>253</v>
      </c>
      <c r="C214" t="s">
        <v>58</v>
      </c>
      <c r="D214" t="s">
        <v>87</v>
      </c>
      <c r="E214">
        <v>8</v>
      </c>
      <c r="F214">
        <v>165</v>
      </c>
      <c r="G214">
        <v>187</v>
      </c>
      <c r="M214">
        <f t="shared" si="3"/>
        <v>176</v>
      </c>
    </row>
    <row r="215" spans="1:13">
      <c r="A215">
        <v>210</v>
      </c>
      <c r="B215" t="s">
        <v>191</v>
      </c>
      <c r="C215" t="s">
        <v>58</v>
      </c>
      <c r="D215" t="s">
        <v>63</v>
      </c>
      <c r="E215">
        <v>9</v>
      </c>
      <c r="F215">
        <v>183</v>
      </c>
      <c r="H215">
        <v>170</v>
      </c>
      <c r="M215">
        <f t="shared" si="3"/>
        <v>176.5</v>
      </c>
    </row>
    <row r="216" spans="1:13">
      <c r="A216">
        <v>211</v>
      </c>
      <c r="B216" t="s">
        <v>194</v>
      </c>
      <c r="C216" t="s">
        <v>65</v>
      </c>
      <c r="D216" t="s">
        <v>52</v>
      </c>
      <c r="E216">
        <v>10</v>
      </c>
      <c r="H216">
        <v>192</v>
      </c>
      <c r="J216">
        <v>168</v>
      </c>
      <c r="K216">
        <v>198</v>
      </c>
      <c r="M216">
        <f t="shared" si="3"/>
        <v>186</v>
      </c>
    </row>
    <row r="217" spans="1:13">
      <c r="A217">
        <v>212</v>
      </c>
      <c r="B217" t="s">
        <v>304</v>
      </c>
      <c r="C217" t="s">
        <v>40</v>
      </c>
      <c r="D217" t="s">
        <v>70</v>
      </c>
      <c r="E217">
        <v>10</v>
      </c>
      <c r="G217">
        <v>157</v>
      </c>
      <c r="H217">
        <v>225</v>
      </c>
      <c r="M217">
        <f t="shared" si="3"/>
        <v>191</v>
      </c>
    </row>
    <row r="218" spans="1:13">
      <c r="A218">
        <v>213</v>
      </c>
      <c r="B218" t="s">
        <v>309</v>
      </c>
      <c r="C218" t="s">
        <v>40</v>
      </c>
      <c r="D218" t="s">
        <v>50</v>
      </c>
      <c r="E218">
        <v>4</v>
      </c>
      <c r="H218">
        <v>199</v>
      </c>
      <c r="J218">
        <v>160</v>
      </c>
      <c r="M218">
        <f t="shared" si="3"/>
        <v>179.5</v>
      </c>
    </row>
    <row r="219" spans="1:13">
      <c r="A219">
        <v>214</v>
      </c>
      <c r="B219" t="s">
        <v>463</v>
      </c>
      <c r="C219" t="s">
        <v>381</v>
      </c>
      <c r="D219" t="s">
        <v>457</v>
      </c>
      <c r="F219">
        <v>159</v>
      </c>
      <c r="M219">
        <f t="shared" si="3"/>
        <v>159</v>
      </c>
    </row>
    <row r="220" spans="1:13">
      <c r="A220">
        <v>215</v>
      </c>
      <c r="B220" t="s">
        <v>295</v>
      </c>
      <c r="C220" t="s">
        <v>65</v>
      </c>
      <c r="D220" t="s">
        <v>52</v>
      </c>
      <c r="E220">
        <v>10</v>
      </c>
      <c r="G220">
        <v>163</v>
      </c>
      <c r="H220">
        <v>198</v>
      </c>
      <c r="M220">
        <f t="shared" si="3"/>
        <v>180.5</v>
      </c>
    </row>
    <row r="221" spans="1:13">
      <c r="A221">
        <v>216</v>
      </c>
      <c r="B221" t="s">
        <v>192</v>
      </c>
      <c r="C221" t="s">
        <v>58</v>
      </c>
      <c r="D221" t="s">
        <v>100</v>
      </c>
      <c r="E221">
        <v>9</v>
      </c>
      <c r="G221">
        <v>194</v>
      </c>
      <c r="H221">
        <v>167</v>
      </c>
      <c r="M221">
        <f t="shared" si="3"/>
        <v>180.5</v>
      </c>
    </row>
    <row r="222" spans="1:13">
      <c r="A222">
        <v>217</v>
      </c>
      <c r="B222" t="s">
        <v>284</v>
      </c>
      <c r="C222" t="s">
        <v>40</v>
      </c>
      <c r="D222" t="s">
        <v>74</v>
      </c>
      <c r="E222">
        <v>11</v>
      </c>
      <c r="H222">
        <v>219</v>
      </c>
      <c r="J222">
        <v>164</v>
      </c>
      <c r="M222">
        <f t="shared" si="3"/>
        <v>191.5</v>
      </c>
    </row>
    <row r="223" spans="1:13">
      <c r="A223">
        <v>218</v>
      </c>
      <c r="B223" t="s">
        <v>277</v>
      </c>
      <c r="C223" t="s">
        <v>40</v>
      </c>
      <c r="D223" t="s">
        <v>110</v>
      </c>
      <c r="E223">
        <v>4</v>
      </c>
      <c r="H223">
        <v>165</v>
      </c>
      <c r="M223">
        <f t="shared" si="3"/>
        <v>165</v>
      </c>
    </row>
    <row r="224" spans="1:13">
      <c r="A224">
        <v>219</v>
      </c>
      <c r="B224" t="s">
        <v>222</v>
      </c>
      <c r="C224" t="s">
        <v>43</v>
      </c>
      <c r="D224" t="s">
        <v>48</v>
      </c>
      <c r="E224">
        <v>10</v>
      </c>
      <c r="H224">
        <v>187</v>
      </c>
      <c r="K224">
        <v>179</v>
      </c>
      <c r="M224">
        <f t="shared" si="3"/>
        <v>183</v>
      </c>
    </row>
    <row r="225" spans="1:13">
      <c r="A225">
        <v>220</v>
      </c>
      <c r="B225" t="s">
        <v>238</v>
      </c>
      <c r="C225" t="s">
        <v>58</v>
      </c>
      <c r="D225" t="s">
        <v>56</v>
      </c>
      <c r="E225">
        <v>12</v>
      </c>
      <c r="F225">
        <v>170</v>
      </c>
      <c r="H225">
        <v>220</v>
      </c>
      <c r="M225">
        <f t="shared" si="3"/>
        <v>195</v>
      </c>
    </row>
    <row r="226" spans="1:13">
      <c r="A226">
        <v>221</v>
      </c>
      <c r="B226" t="s">
        <v>290</v>
      </c>
      <c r="C226" t="s">
        <v>65</v>
      </c>
      <c r="D226" t="s">
        <v>41</v>
      </c>
      <c r="E226">
        <v>6</v>
      </c>
      <c r="J226">
        <v>170</v>
      </c>
      <c r="M226">
        <f t="shared" si="3"/>
        <v>170</v>
      </c>
    </row>
    <row r="227" spans="1:13">
      <c r="A227">
        <v>222</v>
      </c>
      <c r="B227" t="s">
        <v>464</v>
      </c>
      <c r="C227" t="s">
        <v>372</v>
      </c>
      <c r="D227" t="s">
        <v>96</v>
      </c>
      <c r="E227">
        <v>5</v>
      </c>
      <c r="F227">
        <v>171</v>
      </c>
      <c r="H227">
        <v>231</v>
      </c>
      <c r="M227">
        <f t="shared" si="3"/>
        <v>201</v>
      </c>
    </row>
    <row r="228" spans="1:13">
      <c r="A228">
        <v>223</v>
      </c>
      <c r="B228" t="s">
        <v>465</v>
      </c>
      <c r="C228" t="s">
        <v>381</v>
      </c>
      <c r="D228" t="s">
        <v>119</v>
      </c>
      <c r="E228">
        <v>9</v>
      </c>
      <c r="F228">
        <v>175</v>
      </c>
      <c r="H228">
        <v>232</v>
      </c>
      <c r="M228">
        <f t="shared" si="3"/>
        <v>203.5</v>
      </c>
    </row>
    <row r="229" spans="1:13">
      <c r="A229">
        <v>224</v>
      </c>
      <c r="B229" t="s">
        <v>466</v>
      </c>
      <c r="C229" t="s">
        <v>372</v>
      </c>
      <c r="D229" t="s">
        <v>52</v>
      </c>
      <c r="E229">
        <v>10</v>
      </c>
      <c r="K229">
        <v>175</v>
      </c>
      <c r="M229">
        <f t="shared" si="3"/>
        <v>175</v>
      </c>
    </row>
    <row r="230" spans="1:13">
      <c r="A230">
        <v>225</v>
      </c>
      <c r="B230" t="s">
        <v>313</v>
      </c>
      <c r="C230" t="s">
        <v>58</v>
      </c>
      <c r="D230" t="s">
        <v>61</v>
      </c>
      <c r="E230">
        <v>10</v>
      </c>
      <c r="J230">
        <v>175</v>
      </c>
      <c r="M230">
        <f t="shared" si="3"/>
        <v>175</v>
      </c>
    </row>
    <row r="231" spans="1:13">
      <c r="A231">
        <v>226</v>
      </c>
      <c r="B231" t="s">
        <v>467</v>
      </c>
      <c r="C231" t="s">
        <v>43</v>
      </c>
      <c r="D231" t="s">
        <v>457</v>
      </c>
      <c r="F231">
        <v>176</v>
      </c>
      <c r="M231">
        <f t="shared" si="3"/>
        <v>176</v>
      </c>
    </row>
    <row r="232" spans="1:13">
      <c r="A232">
        <v>227</v>
      </c>
      <c r="B232" t="s">
        <v>258</v>
      </c>
      <c r="C232" t="s">
        <v>58</v>
      </c>
      <c r="D232" t="s">
        <v>61</v>
      </c>
      <c r="E232">
        <v>10</v>
      </c>
      <c r="G232">
        <v>193</v>
      </c>
      <c r="H232">
        <v>200</v>
      </c>
      <c r="J232">
        <v>185</v>
      </c>
      <c r="M232">
        <f t="shared" si="3"/>
        <v>192.66666666666666</v>
      </c>
    </row>
    <row r="233" spans="1:13">
      <c r="A233">
        <v>228</v>
      </c>
      <c r="B233" t="s">
        <v>232</v>
      </c>
      <c r="C233" t="s">
        <v>65</v>
      </c>
      <c r="D233" t="s">
        <v>105</v>
      </c>
      <c r="E233">
        <v>4</v>
      </c>
      <c r="F233">
        <v>196</v>
      </c>
      <c r="H233">
        <v>203</v>
      </c>
      <c r="K233">
        <v>184</v>
      </c>
      <c r="M233">
        <f t="shared" si="3"/>
        <v>194.33333333333334</v>
      </c>
    </row>
    <row r="234" spans="1:13">
      <c r="A234">
        <v>229</v>
      </c>
      <c r="B234" t="s">
        <v>468</v>
      </c>
      <c r="C234" t="s">
        <v>381</v>
      </c>
      <c r="D234" t="s">
        <v>41</v>
      </c>
      <c r="E234">
        <v>6</v>
      </c>
      <c r="F234">
        <v>184</v>
      </c>
      <c r="H234">
        <v>227</v>
      </c>
      <c r="K234">
        <v>199</v>
      </c>
      <c r="M234">
        <f t="shared" si="3"/>
        <v>203.33333333333334</v>
      </c>
    </row>
    <row r="235" spans="1:13">
      <c r="A235">
        <v>230</v>
      </c>
      <c r="B235" t="s">
        <v>469</v>
      </c>
      <c r="C235" t="s">
        <v>372</v>
      </c>
      <c r="D235" t="s">
        <v>127</v>
      </c>
      <c r="E235">
        <v>11</v>
      </c>
      <c r="H235">
        <v>210</v>
      </c>
      <c r="K235">
        <v>183</v>
      </c>
      <c r="M235">
        <f t="shared" si="3"/>
        <v>196.5</v>
      </c>
    </row>
    <row r="236" spans="1:13">
      <c r="A236">
        <v>231</v>
      </c>
      <c r="B236" t="s">
        <v>470</v>
      </c>
      <c r="C236" t="s">
        <v>381</v>
      </c>
      <c r="D236" t="s">
        <v>77</v>
      </c>
      <c r="E236">
        <v>7</v>
      </c>
      <c r="G236">
        <v>199</v>
      </c>
      <c r="H236">
        <v>215</v>
      </c>
      <c r="K236">
        <v>186</v>
      </c>
      <c r="M236">
        <f t="shared" si="3"/>
        <v>200</v>
      </c>
    </row>
    <row r="237" spans="1:13">
      <c r="A237">
        <v>232</v>
      </c>
      <c r="B237" t="s">
        <v>252</v>
      </c>
      <c r="C237" t="s">
        <v>65</v>
      </c>
      <c r="D237" t="s">
        <v>114</v>
      </c>
      <c r="E237">
        <v>10</v>
      </c>
      <c r="H237">
        <v>212</v>
      </c>
      <c r="K237">
        <v>185</v>
      </c>
      <c r="M237">
        <f t="shared" si="3"/>
        <v>198.5</v>
      </c>
    </row>
    <row r="238" spans="1:13">
      <c r="A238">
        <v>233</v>
      </c>
      <c r="B238" t="s">
        <v>261</v>
      </c>
      <c r="C238" t="s">
        <v>40</v>
      </c>
      <c r="D238" t="s">
        <v>50</v>
      </c>
      <c r="E238">
        <v>4</v>
      </c>
      <c r="G238">
        <v>185</v>
      </c>
      <c r="M238">
        <f t="shared" si="3"/>
        <v>185</v>
      </c>
    </row>
    <row r="239" spans="1:13">
      <c r="A239">
        <v>234</v>
      </c>
      <c r="B239" t="s">
        <v>215</v>
      </c>
      <c r="C239" t="s">
        <v>40</v>
      </c>
      <c r="D239" t="s">
        <v>68</v>
      </c>
      <c r="E239">
        <v>10</v>
      </c>
      <c r="G239">
        <v>188</v>
      </c>
      <c r="H239">
        <v>213</v>
      </c>
      <c r="M239">
        <f t="shared" si="3"/>
        <v>200.5</v>
      </c>
    </row>
    <row r="240" spans="1:13">
      <c r="A240">
        <v>235</v>
      </c>
      <c r="B240" t="s">
        <v>471</v>
      </c>
      <c r="C240" t="s">
        <v>381</v>
      </c>
      <c r="D240" t="s">
        <v>105</v>
      </c>
      <c r="E240">
        <v>4</v>
      </c>
      <c r="F240">
        <v>194</v>
      </c>
      <c r="H240">
        <v>218</v>
      </c>
      <c r="J240">
        <v>196</v>
      </c>
      <c r="M240">
        <f t="shared" si="3"/>
        <v>202.66666666666666</v>
      </c>
    </row>
    <row r="241" spans="1:13">
      <c r="A241">
        <v>236</v>
      </c>
      <c r="B241" t="s">
        <v>142</v>
      </c>
      <c r="C241" t="s">
        <v>43</v>
      </c>
      <c r="D241" t="s">
        <v>119</v>
      </c>
      <c r="E241">
        <v>9</v>
      </c>
      <c r="H241">
        <v>194</v>
      </c>
      <c r="M241">
        <f t="shared" si="3"/>
        <v>194</v>
      </c>
    </row>
    <row r="242" spans="1:13">
      <c r="A242">
        <v>237</v>
      </c>
      <c r="B242" t="s">
        <v>231</v>
      </c>
      <c r="C242" t="s">
        <v>58</v>
      </c>
      <c r="D242" t="s">
        <v>170</v>
      </c>
      <c r="E242">
        <v>4</v>
      </c>
      <c r="G242">
        <v>195</v>
      </c>
      <c r="H242">
        <v>211</v>
      </c>
      <c r="M242">
        <f t="shared" si="3"/>
        <v>203</v>
      </c>
    </row>
    <row r="243" spans="1:13">
      <c r="A243">
        <v>238</v>
      </c>
      <c r="B243" t="s">
        <v>282</v>
      </c>
      <c r="C243" t="s">
        <v>40</v>
      </c>
      <c r="D243" t="s">
        <v>108</v>
      </c>
      <c r="E243">
        <v>7</v>
      </c>
      <c r="H243">
        <v>195</v>
      </c>
      <c r="M243">
        <f t="shared" si="3"/>
        <v>195</v>
      </c>
    </row>
    <row r="244" spans="1:13">
      <c r="A244">
        <v>239</v>
      </c>
      <c r="B244" t="s">
        <v>472</v>
      </c>
      <c r="C244" t="s">
        <v>381</v>
      </c>
      <c r="D244" t="s">
        <v>127</v>
      </c>
      <c r="E244">
        <v>11</v>
      </c>
      <c r="G244">
        <v>200</v>
      </c>
      <c r="H244">
        <v>230</v>
      </c>
      <c r="K244">
        <v>197</v>
      </c>
      <c r="M244">
        <f t="shared" si="3"/>
        <v>209</v>
      </c>
    </row>
    <row r="245" spans="1:13">
      <c r="A245">
        <v>240</v>
      </c>
      <c r="B245" t="s">
        <v>217</v>
      </c>
      <c r="C245" t="s">
        <v>65</v>
      </c>
      <c r="D245" t="s">
        <v>102</v>
      </c>
      <c r="E245">
        <v>4</v>
      </c>
      <c r="F245">
        <v>199</v>
      </c>
      <c r="H245">
        <v>201</v>
      </c>
      <c r="M245">
        <f t="shared" si="3"/>
        <v>200</v>
      </c>
    </row>
    <row r="246" spans="1:13">
      <c r="A246">
        <v>241</v>
      </c>
      <c r="B246" t="s">
        <v>216</v>
      </c>
      <c r="C246" t="s">
        <v>58</v>
      </c>
      <c r="D246" t="s">
        <v>179</v>
      </c>
      <c r="E246">
        <v>5</v>
      </c>
      <c r="H246">
        <v>202</v>
      </c>
      <c r="M246">
        <f t="shared" si="3"/>
        <v>202</v>
      </c>
    </row>
    <row r="247" spans="1:13">
      <c r="A247">
        <v>242</v>
      </c>
      <c r="B247" t="s">
        <v>473</v>
      </c>
      <c r="C247" t="s">
        <v>372</v>
      </c>
      <c r="D247" t="s">
        <v>48</v>
      </c>
      <c r="E247">
        <v>10</v>
      </c>
      <c r="H247">
        <v>216</v>
      </c>
      <c r="M247">
        <f t="shared" si="3"/>
        <v>216</v>
      </c>
    </row>
    <row r="248" spans="1:13">
      <c r="A248">
        <v>243</v>
      </c>
      <c r="B248" t="s">
        <v>248</v>
      </c>
      <c r="C248" t="s">
        <v>65</v>
      </c>
      <c r="D248" t="s">
        <v>127</v>
      </c>
      <c r="E248">
        <v>11</v>
      </c>
      <c r="H248">
        <v>221</v>
      </c>
      <c r="M248">
        <f t="shared" si="3"/>
        <v>221</v>
      </c>
    </row>
    <row r="249" spans="1:13">
      <c r="A249">
        <v>244</v>
      </c>
      <c r="B249" t="s">
        <v>474</v>
      </c>
      <c r="C249" t="s">
        <v>381</v>
      </c>
      <c r="D249" t="s">
        <v>96</v>
      </c>
      <c r="E249">
        <v>5</v>
      </c>
      <c r="H249">
        <v>223</v>
      </c>
      <c r="M249">
        <f t="shared" si="3"/>
        <v>223</v>
      </c>
    </row>
    <row r="250" spans="1:13">
      <c r="A250">
        <v>245</v>
      </c>
      <c r="B250" t="s">
        <v>475</v>
      </c>
      <c r="C250" t="s">
        <v>381</v>
      </c>
      <c r="D250" t="s">
        <v>83</v>
      </c>
      <c r="E250">
        <v>12</v>
      </c>
      <c r="H250">
        <v>224</v>
      </c>
      <c r="M250">
        <f t="shared" si="3"/>
        <v>224</v>
      </c>
    </row>
    <row r="251" spans="1:13">
      <c r="A251">
        <v>246</v>
      </c>
      <c r="B251" t="s">
        <v>219</v>
      </c>
      <c r="C251" t="s">
        <v>58</v>
      </c>
      <c r="D251" t="s">
        <v>119</v>
      </c>
      <c r="E251">
        <v>9</v>
      </c>
      <c r="H251">
        <v>226</v>
      </c>
      <c r="M251">
        <f t="shared" si="3"/>
        <v>226</v>
      </c>
    </row>
    <row r="252" spans="1:13">
      <c r="A252">
        <v>247</v>
      </c>
      <c r="B252" t="s">
        <v>254</v>
      </c>
      <c r="C252" t="s">
        <v>65</v>
      </c>
      <c r="D252" t="s">
        <v>175</v>
      </c>
      <c r="E252">
        <v>11</v>
      </c>
      <c r="H252">
        <v>228</v>
      </c>
      <c r="M252">
        <f t="shared" si="3"/>
        <v>228</v>
      </c>
    </row>
    <row r="253" spans="1:13">
      <c r="A253">
        <v>248</v>
      </c>
      <c r="B253" t="s">
        <v>476</v>
      </c>
      <c r="C253" t="s">
        <v>381</v>
      </c>
      <c r="D253" t="s">
        <v>110</v>
      </c>
      <c r="E253">
        <v>4</v>
      </c>
      <c r="H253">
        <v>229</v>
      </c>
      <c r="M253">
        <f>AVERAGE(F253:K253)</f>
        <v>229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opLeftCell="A29" workbookViewId="0">
      <selection activeCell="J64" sqref="J64"/>
    </sheetView>
  </sheetViews>
  <sheetFormatPr baseColWidth="10" defaultColWidth="8.83203125" defaultRowHeight="14" x14ac:dyDescent="0"/>
  <cols>
    <col min="1" max="1" width="28" bestFit="1" customWidth="1"/>
  </cols>
  <sheetData>
    <row r="1" spans="1:14">
      <c r="B1" t="s">
        <v>944</v>
      </c>
      <c r="C1" t="s">
        <v>945</v>
      </c>
      <c r="D1" t="s">
        <v>946</v>
      </c>
    </row>
    <row r="2" spans="1:14">
      <c r="A2" t="s">
        <v>1</v>
      </c>
      <c r="B2" t="s">
        <v>4</v>
      </c>
      <c r="C2" t="s">
        <v>947</v>
      </c>
      <c r="D2" t="s">
        <v>948</v>
      </c>
      <c r="E2" t="s">
        <v>949</v>
      </c>
      <c r="F2" t="s">
        <v>950</v>
      </c>
      <c r="G2" t="s">
        <v>951</v>
      </c>
      <c r="H2" t="s">
        <v>952</v>
      </c>
      <c r="I2" t="s">
        <v>953</v>
      </c>
      <c r="J2" t="s">
        <v>954</v>
      </c>
      <c r="K2" t="s">
        <v>955</v>
      </c>
      <c r="L2" t="s">
        <v>956</v>
      </c>
    </row>
    <row r="3" spans="1:14">
      <c r="A3" t="s">
        <v>957</v>
      </c>
      <c r="B3">
        <v>1</v>
      </c>
      <c r="C3">
        <v>40.47</v>
      </c>
      <c r="D3">
        <v>34.97</v>
      </c>
      <c r="E3">
        <v>30.41</v>
      </c>
      <c r="F3">
        <v>0.38</v>
      </c>
      <c r="G3">
        <v>10.95</v>
      </c>
      <c r="H3">
        <v>8.86</v>
      </c>
      <c r="I3">
        <v>7.17</v>
      </c>
      <c r="J3">
        <v>3.04</v>
      </c>
      <c r="K3" t="s">
        <v>958</v>
      </c>
      <c r="L3">
        <v>145.06</v>
      </c>
    </row>
    <row r="4" spans="1:14">
      <c r="A4" t="s">
        <v>959</v>
      </c>
      <c r="B4">
        <v>2</v>
      </c>
      <c r="C4">
        <v>50.61</v>
      </c>
      <c r="D4">
        <v>29.09</v>
      </c>
      <c r="E4">
        <v>26.5</v>
      </c>
      <c r="F4">
        <v>0.95</v>
      </c>
      <c r="G4">
        <v>7.13</v>
      </c>
      <c r="H4">
        <v>8.23</v>
      </c>
      <c r="I4">
        <v>7.63</v>
      </c>
      <c r="J4">
        <v>2.54</v>
      </c>
      <c r="K4" t="s">
        <v>960</v>
      </c>
      <c r="L4">
        <v>142.80000000000001</v>
      </c>
    </row>
    <row r="5" spans="1:14">
      <c r="A5" t="s">
        <v>961</v>
      </c>
      <c r="B5">
        <v>3</v>
      </c>
      <c r="C5">
        <v>44.41</v>
      </c>
      <c r="D5">
        <v>31.91</v>
      </c>
      <c r="E5">
        <v>28.12</v>
      </c>
      <c r="F5">
        <v>0.36</v>
      </c>
      <c r="G5">
        <v>7.53</v>
      </c>
      <c r="H5">
        <v>9.39</v>
      </c>
      <c r="I5">
        <v>8.4</v>
      </c>
      <c r="J5">
        <v>2.4</v>
      </c>
      <c r="K5" t="s">
        <v>962</v>
      </c>
      <c r="L5">
        <v>141.96</v>
      </c>
      <c r="N5" s="49" t="s">
        <v>1019</v>
      </c>
    </row>
    <row r="6" spans="1:14">
      <c r="A6" t="s">
        <v>963</v>
      </c>
      <c r="B6">
        <v>4</v>
      </c>
      <c r="C6">
        <v>30.21</v>
      </c>
      <c r="D6">
        <v>36.11</v>
      </c>
      <c r="E6">
        <v>31.76</v>
      </c>
      <c r="F6">
        <v>0.38</v>
      </c>
      <c r="G6">
        <v>7.64</v>
      </c>
      <c r="H6">
        <v>11.38</v>
      </c>
      <c r="I6">
        <v>9.3000000000000007</v>
      </c>
      <c r="J6">
        <v>3.05</v>
      </c>
      <c r="K6" t="s">
        <v>964</v>
      </c>
      <c r="L6">
        <v>140.69</v>
      </c>
    </row>
    <row r="7" spans="1:14">
      <c r="A7" t="s">
        <v>965</v>
      </c>
      <c r="B7">
        <v>5</v>
      </c>
      <c r="C7">
        <v>40.31</v>
      </c>
      <c r="D7">
        <v>32.54</v>
      </c>
      <c r="E7">
        <v>28.24</v>
      </c>
      <c r="F7">
        <v>0.36</v>
      </c>
      <c r="G7">
        <v>6.71</v>
      </c>
      <c r="H7">
        <v>9.2200000000000006</v>
      </c>
      <c r="I7">
        <v>10.029999999999999</v>
      </c>
      <c r="J7">
        <v>1.92</v>
      </c>
      <c r="K7" t="s">
        <v>966</v>
      </c>
      <c r="L7">
        <v>138.97999999999999</v>
      </c>
    </row>
    <row r="8" spans="1:14">
      <c r="A8" t="s">
        <v>967</v>
      </c>
      <c r="B8">
        <v>6</v>
      </c>
      <c r="C8">
        <v>38.090000000000003</v>
      </c>
      <c r="D8">
        <v>31.21</v>
      </c>
      <c r="E8">
        <v>28.14</v>
      </c>
      <c r="F8">
        <v>0.62</v>
      </c>
      <c r="G8">
        <v>5.59</v>
      </c>
      <c r="H8">
        <v>8.6999999999999993</v>
      </c>
      <c r="I8">
        <v>10.49</v>
      </c>
      <c r="J8">
        <v>2.78</v>
      </c>
      <c r="K8" t="s">
        <v>968</v>
      </c>
      <c r="L8">
        <v>138.62</v>
      </c>
    </row>
    <row r="9" spans="1:14">
      <c r="A9" t="s">
        <v>969</v>
      </c>
      <c r="B9">
        <v>7</v>
      </c>
      <c r="C9">
        <v>40.56</v>
      </c>
      <c r="D9">
        <v>34.07</v>
      </c>
      <c r="E9">
        <v>28.35</v>
      </c>
      <c r="F9">
        <v>0.4</v>
      </c>
      <c r="G9">
        <v>8.92</v>
      </c>
      <c r="H9">
        <v>8.18</v>
      </c>
      <c r="I9">
        <v>9.1</v>
      </c>
      <c r="J9">
        <v>1.75</v>
      </c>
      <c r="K9" t="s">
        <v>970</v>
      </c>
      <c r="L9">
        <v>138.11000000000001</v>
      </c>
    </row>
    <row r="10" spans="1:14">
      <c r="A10" t="s">
        <v>971</v>
      </c>
      <c r="B10">
        <v>8</v>
      </c>
      <c r="C10">
        <v>43.76</v>
      </c>
      <c r="D10">
        <v>32.200000000000003</v>
      </c>
      <c r="E10">
        <v>27.84</v>
      </c>
      <c r="F10">
        <v>0.84</v>
      </c>
      <c r="G10">
        <v>8.69</v>
      </c>
      <c r="H10">
        <v>9.19</v>
      </c>
      <c r="I10">
        <v>7.64</v>
      </c>
      <c r="J10">
        <v>1.46</v>
      </c>
      <c r="K10" t="s">
        <v>972</v>
      </c>
      <c r="L10">
        <v>137.84</v>
      </c>
    </row>
    <row r="11" spans="1:14">
      <c r="A11" t="s">
        <v>973</v>
      </c>
      <c r="B11">
        <v>9</v>
      </c>
      <c r="C11">
        <v>37.56</v>
      </c>
      <c r="D11">
        <v>32.71</v>
      </c>
      <c r="E11">
        <v>28.27</v>
      </c>
      <c r="F11">
        <v>0.24</v>
      </c>
      <c r="G11">
        <v>9.3000000000000007</v>
      </c>
      <c r="H11">
        <v>6.75</v>
      </c>
      <c r="I11">
        <v>8.75</v>
      </c>
      <c r="J11">
        <v>3.24</v>
      </c>
      <c r="K11" t="s">
        <v>974</v>
      </c>
      <c r="L11">
        <v>137.63999999999999</v>
      </c>
    </row>
    <row r="12" spans="1:14">
      <c r="A12" t="s">
        <v>975</v>
      </c>
      <c r="B12">
        <v>10</v>
      </c>
      <c r="C12">
        <v>42.02</v>
      </c>
      <c r="D12">
        <v>31.13</v>
      </c>
      <c r="E12">
        <v>27.01</v>
      </c>
      <c r="F12">
        <v>0.34</v>
      </c>
      <c r="G12">
        <v>9.08</v>
      </c>
      <c r="H12">
        <v>6.57</v>
      </c>
      <c r="I12">
        <v>7.92</v>
      </c>
      <c r="J12">
        <v>3.14</v>
      </c>
      <c r="K12" t="s">
        <v>976</v>
      </c>
      <c r="L12">
        <v>137.22999999999999</v>
      </c>
    </row>
    <row r="13" spans="1:14">
      <c r="A13" t="s">
        <v>977</v>
      </c>
      <c r="B13">
        <v>11</v>
      </c>
      <c r="C13">
        <v>40.94</v>
      </c>
      <c r="D13">
        <v>34</v>
      </c>
      <c r="E13">
        <v>28.55</v>
      </c>
      <c r="F13">
        <v>0.36</v>
      </c>
      <c r="G13">
        <v>8.6199999999999992</v>
      </c>
      <c r="H13">
        <v>10.9</v>
      </c>
      <c r="I13">
        <v>6.97</v>
      </c>
      <c r="J13">
        <v>1.75</v>
      </c>
      <c r="K13" t="s">
        <v>978</v>
      </c>
      <c r="L13">
        <v>137.15</v>
      </c>
    </row>
    <row r="14" spans="1:14">
      <c r="A14" t="s">
        <v>979</v>
      </c>
      <c r="B14">
        <v>12</v>
      </c>
      <c r="C14">
        <v>40.85</v>
      </c>
      <c r="D14">
        <v>33.29</v>
      </c>
      <c r="E14">
        <v>28.18</v>
      </c>
      <c r="F14">
        <v>0.23</v>
      </c>
      <c r="G14">
        <v>9.6999999999999993</v>
      </c>
      <c r="H14">
        <v>9.5500000000000007</v>
      </c>
      <c r="I14">
        <v>7.04</v>
      </c>
      <c r="J14">
        <v>1.69</v>
      </c>
      <c r="K14" t="s">
        <v>980</v>
      </c>
      <c r="L14">
        <v>135.56</v>
      </c>
    </row>
    <row r="15" spans="1:14">
      <c r="A15" t="s">
        <v>981</v>
      </c>
      <c r="B15">
        <v>13</v>
      </c>
      <c r="C15">
        <v>44.31</v>
      </c>
      <c r="D15">
        <v>29.14</v>
      </c>
      <c r="E15">
        <v>26.24</v>
      </c>
      <c r="F15">
        <v>0.32</v>
      </c>
      <c r="G15">
        <v>8.18</v>
      </c>
      <c r="H15">
        <v>8.6999999999999993</v>
      </c>
      <c r="I15">
        <v>6.98</v>
      </c>
      <c r="J15">
        <v>2.06</v>
      </c>
      <c r="K15" t="s">
        <v>982</v>
      </c>
      <c r="L15">
        <v>134.16999999999999</v>
      </c>
    </row>
    <row r="16" spans="1:14">
      <c r="A16" t="s">
        <v>983</v>
      </c>
      <c r="B16">
        <v>14</v>
      </c>
      <c r="C16">
        <v>35.44</v>
      </c>
      <c r="D16">
        <v>33.58</v>
      </c>
      <c r="E16">
        <v>28.53</v>
      </c>
      <c r="F16">
        <v>0.34</v>
      </c>
      <c r="G16">
        <v>10.19</v>
      </c>
      <c r="H16">
        <v>8.52</v>
      </c>
      <c r="I16">
        <v>7.01</v>
      </c>
      <c r="J16">
        <v>2.52</v>
      </c>
      <c r="K16" t="s">
        <v>984</v>
      </c>
      <c r="L16">
        <v>133</v>
      </c>
    </row>
    <row r="17" spans="1:12">
      <c r="A17" t="s">
        <v>985</v>
      </c>
      <c r="B17">
        <v>15</v>
      </c>
      <c r="C17">
        <v>35.340000000000003</v>
      </c>
      <c r="D17">
        <v>33.659999999999997</v>
      </c>
      <c r="E17">
        <v>28.33</v>
      </c>
      <c r="F17">
        <v>0.06</v>
      </c>
      <c r="G17">
        <v>8.32</v>
      </c>
      <c r="H17">
        <v>9.58</v>
      </c>
      <c r="I17">
        <v>8.27</v>
      </c>
      <c r="J17">
        <v>2.08</v>
      </c>
      <c r="K17" t="s">
        <v>986</v>
      </c>
      <c r="L17">
        <v>132.74</v>
      </c>
    </row>
    <row r="18" spans="1:12">
      <c r="A18" t="s">
        <v>987</v>
      </c>
      <c r="B18">
        <v>16</v>
      </c>
      <c r="C18">
        <v>46.13</v>
      </c>
      <c r="D18">
        <v>28.5</v>
      </c>
      <c r="E18">
        <v>25.33</v>
      </c>
      <c r="F18">
        <v>0.34</v>
      </c>
      <c r="G18">
        <v>8.08</v>
      </c>
      <c r="H18">
        <v>8.73</v>
      </c>
      <c r="I18">
        <v>7.34</v>
      </c>
      <c r="J18">
        <v>0.88</v>
      </c>
      <c r="K18" t="s">
        <v>988</v>
      </c>
      <c r="L18">
        <v>131.25</v>
      </c>
    </row>
    <row r="19" spans="1:12">
      <c r="A19" t="s">
        <v>989</v>
      </c>
      <c r="B19">
        <v>17</v>
      </c>
      <c r="C19">
        <v>28.4</v>
      </c>
      <c r="D19">
        <v>31.07</v>
      </c>
      <c r="E19">
        <v>27.87</v>
      </c>
      <c r="F19">
        <v>0.52</v>
      </c>
      <c r="G19">
        <v>5.86</v>
      </c>
      <c r="H19">
        <v>11.26</v>
      </c>
      <c r="I19">
        <v>7.19</v>
      </c>
      <c r="J19">
        <v>3.06</v>
      </c>
      <c r="K19" t="s">
        <v>990</v>
      </c>
      <c r="L19">
        <v>125.34</v>
      </c>
    </row>
    <row r="20" spans="1:12">
      <c r="A20" t="s">
        <v>991</v>
      </c>
      <c r="B20">
        <v>18</v>
      </c>
      <c r="C20">
        <v>33.4</v>
      </c>
      <c r="D20">
        <v>33.130000000000003</v>
      </c>
      <c r="E20">
        <v>27.25</v>
      </c>
      <c r="F20">
        <v>0.26</v>
      </c>
      <c r="G20">
        <v>8.9499999999999993</v>
      </c>
      <c r="H20">
        <v>9.11</v>
      </c>
      <c r="I20">
        <v>7.58</v>
      </c>
      <c r="J20">
        <v>1.32</v>
      </c>
      <c r="K20" t="s">
        <v>992</v>
      </c>
      <c r="L20">
        <v>125.33</v>
      </c>
    </row>
    <row r="21" spans="1:12">
      <c r="A21" t="s">
        <v>993</v>
      </c>
      <c r="B21">
        <v>19</v>
      </c>
      <c r="C21">
        <v>34.01</v>
      </c>
      <c r="D21">
        <v>30.71</v>
      </c>
      <c r="E21">
        <v>26.64</v>
      </c>
      <c r="F21">
        <v>0.34</v>
      </c>
      <c r="G21">
        <v>9.06</v>
      </c>
      <c r="H21">
        <v>8.06</v>
      </c>
      <c r="I21">
        <v>6.96</v>
      </c>
      <c r="J21">
        <v>2.2200000000000002</v>
      </c>
      <c r="K21" t="s">
        <v>994</v>
      </c>
      <c r="L21">
        <v>125.3</v>
      </c>
    </row>
    <row r="22" spans="1:12">
      <c r="A22" t="s">
        <v>995</v>
      </c>
      <c r="B22">
        <v>20</v>
      </c>
      <c r="C22">
        <v>46.81</v>
      </c>
      <c r="D22">
        <v>29.82</v>
      </c>
      <c r="E22">
        <v>23.08</v>
      </c>
      <c r="F22">
        <v>0.6</v>
      </c>
      <c r="G22">
        <v>8.4700000000000006</v>
      </c>
      <c r="H22">
        <v>7.02</v>
      </c>
      <c r="I22">
        <v>5.71</v>
      </c>
      <c r="J22">
        <v>1.24</v>
      </c>
      <c r="K22" t="s">
        <v>996</v>
      </c>
      <c r="L22">
        <v>124.25</v>
      </c>
    </row>
    <row r="23" spans="1:12">
      <c r="A23" t="s">
        <v>997</v>
      </c>
      <c r="B23">
        <v>21</v>
      </c>
      <c r="C23">
        <v>37.270000000000003</v>
      </c>
      <c r="D23">
        <v>30.58</v>
      </c>
      <c r="E23">
        <v>25.43</v>
      </c>
      <c r="F23">
        <v>0.52</v>
      </c>
      <c r="G23">
        <v>7.52</v>
      </c>
      <c r="H23">
        <v>8.68</v>
      </c>
      <c r="I23">
        <v>6.8</v>
      </c>
      <c r="J23">
        <v>1.88</v>
      </c>
      <c r="K23" t="s">
        <v>998</v>
      </c>
      <c r="L23">
        <v>124.18</v>
      </c>
    </row>
    <row r="24" spans="1:12">
      <c r="A24" t="s">
        <v>999</v>
      </c>
      <c r="B24">
        <v>22</v>
      </c>
      <c r="C24">
        <v>27.61</v>
      </c>
      <c r="D24">
        <v>31.52</v>
      </c>
      <c r="E24">
        <v>27.31</v>
      </c>
      <c r="F24">
        <v>0.38</v>
      </c>
      <c r="G24">
        <v>8.19</v>
      </c>
      <c r="H24">
        <v>8.16</v>
      </c>
      <c r="I24">
        <v>8.9700000000000006</v>
      </c>
      <c r="J24">
        <v>1.6</v>
      </c>
      <c r="K24" t="s">
        <v>1000</v>
      </c>
      <c r="L24">
        <v>121.72</v>
      </c>
    </row>
    <row r="25" spans="1:12">
      <c r="A25" t="s">
        <v>1001</v>
      </c>
      <c r="B25">
        <v>23</v>
      </c>
      <c r="C25">
        <v>28.78</v>
      </c>
      <c r="D25">
        <v>32.659999999999997</v>
      </c>
      <c r="E25">
        <v>27.13</v>
      </c>
      <c r="F25">
        <v>0.4</v>
      </c>
      <c r="G25">
        <v>7.58</v>
      </c>
      <c r="H25">
        <v>10.15</v>
      </c>
      <c r="I25">
        <v>7</v>
      </c>
      <c r="J25">
        <v>2</v>
      </c>
      <c r="K25" t="s">
        <v>1002</v>
      </c>
      <c r="L25">
        <v>121.21</v>
      </c>
    </row>
    <row r="26" spans="1:12">
      <c r="A26" t="s">
        <v>1003</v>
      </c>
      <c r="B26">
        <v>24</v>
      </c>
      <c r="C26">
        <v>35.35</v>
      </c>
      <c r="D26">
        <v>33.700000000000003</v>
      </c>
      <c r="E26">
        <v>24.71</v>
      </c>
      <c r="F26">
        <v>0.64</v>
      </c>
      <c r="G26">
        <v>7.47</v>
      </c>
      <c r="H26">
        <v>7.64</v>
      </c>
      <c r="I26">
        <v>7.12</v>
      </c>
      <c r="J26">
        <v>1.82</v>
      </c>
      <c r="K26" t="s">
        <v>1004</v>
      </c>
      <c r="L26">
        <v>120.2</v>
      </c>
    </row>
    <row r="27" spans="1:12">
      <c r="A27" t="s">
        <v>1005</v>
      </c>
      <c r="B27">
        <v>25</v>
      </c>
      <c r="C27">
        <v>39.24</v>
      </c>
      <c r="D27">
        <v>28.07</v>
      </c>
      <c r="E27">
        <v>22.79</v>
      </c>
      <c r="F27">
        <v>0.36</v>
      </c>
      <c r="G27">
        <v>5.91</v>
      </c>
      <c r="H27">
        <v>6.66</v>
      </c>
      <c r="I27">
        <v>7.78</v>
      </c>
      <c r="J27">
        <v>2.06</v>
      </c>
      <c r="K27" t="s">
        <v>1006</v>
      </c>
      <c r="L27">
        <v>119.52</v>
      </c>
    </row>
    <row r="28" spans="1:12">
      <c r="A28" t="s">
        <v>1007</v>
      </c>
      <c r="B28">
        <v>26</v>
      </c>
      <c r="C28">
        <v>34.43</v>
      </c>
      <c r="D28">
        <v>33.99</v>
      </c>
      <c r="E28">
        <v>23.78</v>
      </c>
      <c r="F28">
        <v>0.25</v>
      </c>
      <c r="G28">
        <v>8.51</v>
      </c>
      <c r="H28">
        <v>6.64</v>
      </c>
      <c r="I28">
        <v>7</v>
      </c>
      <c r="J28">
        <v>1.45</v>
      </c>
      <c r="K28" t="s">
        <v>1008</v>
      </c>
      <c r="L28">
        <v>115.4</v>
      </c>
    </row>
    <row r="29" spans="1:12">
      <c r="A29" t="s">
        <v>1009</v>
      </c>
      <c r="B29">
        <v>27</v>
      </c>
      <c r="C29">
        <v>37.24</v>
      </c>
      <c r="D29">
        <v>30.74</v>
      </c>
      <c r="E29">
        <v>22.27</v>
      </c>
      <c r="F29">
        <v>0.1</v>
      </c>
      <c r="G29">
        <v>8.41</v>
      </c>
      <c r="H29">
        <v>6.88</v>
      </c>
      <c r="I29">
        <v>5.88</v>
      </c>
      <c r="J29">
        <v>0.98</v>
      </c>
      <c r="K29" t="s">
        <v>1010</v>
      </c>
      <c r="L29">
        <v>111.81</v>
      </c>
    </row>
    <row r="30" spans="1:12">
      <c r="A30" t="s">
        <v>1011</v>
      </c>
      <c r="B30">
        <v>28</v>
      </c>
      <c r="C30">
        <v>30.78</v>
      </c>
      <c r="D30">
        <v>28.11</v>
      </c>
      <c r="E30">
        <v>23.3</v>
      </c>
      <c r="F30">
        <v>0.32</v>
      </c>
      <c r="G30">
        <v>6.53</v>
      </c>
      <c r="H30">
        <v>8.59</v>
      </c>
      <c r="I30">
        <v>5.77</v>
      </c>
      <c r="J30">
        <v>2.1</v>
      </c>
      <c r="K30" t="s">
        <v>1012</v>
      </c>
      <c r="L30">
        <v>110.65</v>
      </c>
    </row>
    <row r="31" spans="1:12">
      <c r="A31" t="s">
        <v>1013</v>
      </c>
      <c r="B31">
        <v>29</v>
      </c>
      <c r="C31">
        <v>30.6</v>
      </c>
      <c r="D31">
        <v>28</v>
      </c>
      <c r="E31">
        <v>22.78</v>
      </c>
      <c r="F31">
        <v>0.26</v>
      </c>
      <c r="G31">
        <v>8.2200000000000006</v>
      </c>
      <c r="H31">
        <v>5.6</v>
      </c>
      <c r="I31">
        <v>6.83</v>
      </c>
      <c r="J31">
        <v>1.86</v>
      </c>
      <c r="K31" t="s">
        <v>1014</v>
      </c>
      <c r="L31">
        <v>109.36</v>
      </c>
    </row>
    <row r="32" spans="1:12">
      <c r="A32" t="s">
        <v>1015</v>
      </c>
      <c r="B32">
        <v>30</v>
      </c>
      <c r="C32">
        <v>28.57</v>
      </c>
      <c r="D32">
        <v>31.19</v>
      </c>
      <c r="E32">
        <v>23.06</v>
      </c>
      <c r="F32">
        <v>0.5</v>
      </c>
      <c r="G32">
        <v>5.66</v>
      </c>
      <c r="H32">
        <v>7.63</v>
      </c>
      <c r="I32">
        <v>7.54</v>
      </c>
      <c r="J32">
        <v>1.72</v>
      </c>
      <c r="K32" t="s">
        <v>1016</v>
      </c>
      <c r="L32">
        <v>108.8</v>
      </c>
    </row>
    <row r="33" spans="1:12">
      <c r="A33" t="s">
        <v>1017</v>
      </c>
      <c r="B33">
        <v>31</v>
      </c>
      <c r="C33">
        <v>32.51</v>
      </c>
      <c r="D33">
        <v>27.09</v>
      </c>
      <c r="E33">
        <v>21.7</v>
      </c>
      <c r="F33">
        <v>0.34</v>
      </c>
      <c r="G33">
        <v>7.94</v>
      </c>
      <c r="H33">
        <v>5.66</v>
      </c>
      <c r="I33">
        <v>5.83</v>
      </c>
      <c r="J33">
        <v>1.92</v>
      </c>
      <c r="K33" t="s">
        <v>1018</v>
      </c>
      <c r="L33">
        <v>107.36</v>
      </c>
    </row>
    <row r="35" spans="1:12">
      <c r="B35" t="s">
        <v>944</v>
      </c>
      <c r="C35" t="s">
        <v>934</v>
      </c>
    </row>
    <row r="36" spans="1:12">
      <c r="A36" t="s">
        <v>1</v>
      </c>
      <c r="B36" t="s">
        <v>4</v>
      </c>
      <c r="C36" t="s">
        <v>1020</v>
      </c>
      <c r="D36" t="s">
        <v>1021</v>
      </c>
      <c r="E36" t="s">
        <v>1022</v>
      </c>
      <c r="F36" t="s">
        <v>1023</v>
      </c>
      <c r="G36" t="s">
        <v>1024</v>
      </c>
      <c r="H36" t="s">
        <v>1025</v>
      </c>
      <c r="I36" t="s">
        <v>955</v>
      </c>
      <c r="J36" t="s">
        <v>956</v>
      </c>
    </row>
    <row r="37" spans="1:12">
      <c r="A37" t="s">
        <v>1026</v>
      </c>
      <c r="B37">
        <v>1</v>
      </c>
      <c r="C37">
        <v>296.89999999999998</v>
      </c>
      <c r="D37">
        <v>4949</v>
      </c>
      <c r="E37">
        <v>42.28</v>
      </c>
      <c r="F37">
        <v>20.9</v>
      </c>
      <c r="G37">
        <v>11.18</v>
      </c>
      <c r="H37">
        <v>4.0999999999999996</v>
      </c>
      <c r="I37" t="s">
        <v>1027</v>
      </c>
      <c r="J37">
        <v>180.02</v>
      </c>
    </row>
    <row r="38" spans="1:12">
      <c r="A38" t="s">
        <v>1028</v>
      </c>
      <c r="B38">
        <v>2</v>
      </c>
      <c r="C38">
        <v>322.10000000000002</v>
      </c>
      <c r="D38">
        <v>5088.3999999999996</v>
      </c>
      <c r="E38">
        <v>41.85</v>
      </c>
      <c r="F38">
        <v>19.79</v>
      </c>
      <c r="G38">
        <v>11.79</v>
      </c>
      <c r="H38">
        <v>3.99</v>
      </c>
      <c r="I38" t="s">
        <v>1029</v>
      </c>
      <c r="J38">
        <v>169.41</v>
      </c>
    </row>
    <row r="39" spans="1:12">
      <c r="A39" t="s">
        <v>1030</v>
      </c>
      <c r="B39">
        <v>3</v>
      </c>
      <c r="C39">
        <v>276.89999999999998</v>
      </c>
      <c r="D39">
        <v>5116.3999999999996</v>
      </c>
      <c r="E39">
        <v>47.49</v>
      </c>
      <c r="F39">
        <v>19.79</v>
      </c>
      <c r="G39">
        <v>12.67</v>
      </c>
      <c r="H39">
        <v>2.4300000000000002</v>
      </c>
      <c r="I39" t="s">
        <v>1031</v>
      </c>
      <c r="J39">
        <v>161.54</v>
      </c>
    </row>
    <row r="40" spans="1:12">
      <c r="A40" t="s">
        <v>1032</v>
      </c>
      <c r="B40">
        <v>4</v>
      </c>
      <c r="C40">
        <v>312.89999999999998</v>
      </c>
      <c r="D40">
        <v>5276.5</v>
      </c>
      <c r="E40">
        <v>41.89</v>
      </c>
      <c r="F40">
        <v>18.77</v>
      </c>
      <c r="G40">
        <v>11.78</v>
      </c>
      <c r="H40">
        <v>3.38</v>
      </c>
      <c r="I40" t="s">
        <v>1033</v>
      </c>
      <c r="J40">
        <v>160.83000000000001</v>
      </c>
    </row>
    <row r="41" spans="1:12">
      <c r="A41" t="s">
        <v>1034</v>
      </c>
      <c r="B41">
        <v>5</v>
      </c>
      <c r="C41">
        <v>320.39999999999998</v>
      </c>
      <c r="D41">
        <v>5361.2</v>
      </c>
      <c r="E41">
        <v>38.22</v>
      </c>
      <c r="F41">
        <v>17.260000000000002</v>
      </c>
      <c r="G41">
        <v>12.9</v>
      </c>
      <c r="H41">
        <v>2.78</v>
      </c>
      <c r="I41" t="s">
        <v>1035</v>
      </c>
      <c r="J41">
        <v>150.35</v>
      </c>
    </row>
    <row r="42" spans="1:12">
      <c r="A42" t="s">
        <v>1036</v>
      </c>
      <c r="B42">
        <v>6</v>
      </c>
      <c r="C42">
        <v>369</v>
      </c>
      <c r="D42">
        <v>5687</v>
      </c>
      <c r="E42">
        <v>37.07</v>
      </c>
      <c r="F42">
        <v>18.27</v>
      </c>
      <c r="G42">
        <v>10.99</v>
      </c>
      <c r="H42">
        <v>3.08</v>
      </c>
      <c r="I42" t="s">
        <v>1037</v>
      </c>
      <c r="J42">
        <v>146.56</v>
      </c>
    </row>
    <row r="43" spans="1:12">
      <c r="A43" t="s">
        <v>1038</v>
      </c>
      <c r="B43">
        <v>7</v>
      </c>
      <c r="C43">
        <v>354.2</v>
      </c>
      <c r="D43">
        <v>5383.4</v>
      </c>
      <c r="E43">
        <v>40.18</v>
      </c>
      <c r="F43">
        <v>17.96</v>
      </c>
      <c r="G43">
        <v>10.95</v>
      </c>
      <c r="H43">
        <v>2.8</v>
      </c>
      <c r="I43" t="s">
        <v>1039</v>
      </c>
      <c r="J43">
        <v>146.36000000000001</v>
      </c>
    </row>
    <row r="44" spans="1:12">
      <c r="A44" t="s">
        <v>1040</v>
      </c>
      <c r="B44">
        <v>8</v>
      </c>
      <c r="C44">
        <v>334.8</v>
      </c>
      <c r="D44">
        <v>5335.1</v>
      </c>
      <c r="E44">
        <v>43.92</v>
      </c>
      <c r="F44">
        <v>17.579999999999998</v>
      </c>
      <c r="G44">
        <v>10.98</v>
      </c>
      <c r="H44">
        <v>2.54</v>
      </c>
      <c r="I44" t="s">
        <v>1041</v>
      </c>
      <c r="J44">
        <v>146.29</v>
      </c>
    </row>
    <row r="45" spans="1:12">
      <c r="A45" t="s">
        <v>1042</v>
      </c>
      <c r="B45">
        <v>9</v>
      </c>
      <c r="C45">
        <v>359.6</v>
      </c>
      <c r="D45">
        <v>5513.7</v>
      </c>
      <c r="E45">
        <v>39.47</v>
      </c>
      <c r="F45">
        <v>17.989999999999998</v>
      </c>
      <c r="G45">
        <v>10.42</v>
      </c>
      <c r="H45">
        <v>3.12</v>
      </c>
      <c r="I45" t="s">
        <v>1043</v>
      </c>
      <c r="J45">
        <v>146.18</v>
      </c>
    </row>
    <row r="46" spans="1:12">
      <c r="A46" t="s">
        <v>1044</v>
      </c>
      <c r="B46">
        <v>10</v>
      </c>
      <c r="C46">
        <v>340.9</v>
      </c>
      <c r="D46">
        <v>4833</v>
      </c>
      <c r="E46">
        <v>39.78</v>
      </c>
      <c r="F46">
        <v>15.53</v>
      </c>
      <c r="G46">
        <v>12.16</v>
      </c>
      <c r="H46">
        <v>2.92</v>
      </c>
      <c r="I46" t="s">
        <v>1045</v>
      </c>
      <c r="J46">
        <v>144.27000000000001</v>
      </c>
    </row>
    <row r="47" spans="1:12">
      <c r="A47" t="s">
        <v>1046</v>
      </c>
      <c r="B47">
        <v>11</v>
      </c>
      <c r="C47">
        <v>345.5</v>
      </c>
      <c r="D47">
        <v>5418</v>
      </c>
      <c r="E47">
        <v>41.68</v>
      </c>
      <c r="F47">
        <v>17.64</v>
      </c>
      <c r="G47">
        <v>9.7200000000000006</v>
      </c>
      <c r="H47">
        <v>2.94</v>
      </c>
      <c r="I47" t="s">
        <v>1047</v>
      </c>
      <c r="J47">
        <v>140.96</v>
      </c>
    </row>
    <row r="48" spans="1:12">
      <c r="A48" t="s">
        <v>1048</v>
      </c>
      <c r="B48">
        <v>12</v>
      </c>
      <c r="C48">
        <v>330.4</v>
      </c>
      <c r="D48">
        <v>4853</v>
      </c>
      <c r="E48">
        <v>39.729999999999997</v>
      </c>
      <c r="F48">
        <v>15.52</v>
      </c>
      <c r="G48">
        <v>13.1</v>
      </c>
      <c r="H48">
        <v>2.2000000000000002</v>
      </c>
      <c r="I48" t="s">
        <v>1049</v>
      </c>
      <c r="J48">
        <v>140.25</v>
      </c>
    </row>
    <row r="49" spans="1:10">
      <c r="A49" t="s">
        <v>1050</v>
      </c>
      <c r="B49">
        <v>13</v>
      </c>
      <c r="C49">
        <v>339.5</v>
      </c>
      <c r="D49">
        <v>5229.3</v>
      </c>
      <c r="E49">
        <v>41.04</v>
      </c>
      <c r="F49">
        <v>19.25</v>
      </c>
      <c r="G49">
        <v>10.02</v>
      </c>
      <c r="H49">
        <v>2.21</v>
      </c>
      <c r="I49" t="s">
        <v>1051</v>
      </c>
      <c r="J49">
        <v>139.53</v>
      </c>
    </row>
    <row r="50" spans="1:10">
      <c r="A50" t="s">
        <v>1052</v>
      </c>
      <c r="B50">
        <v>14</v>
      </c>
      <c r="C50">
        <v>372.9</v>
      </c>
      <c r="D50">
        <v>5486.8</v>
      </c>
      <c r="E50">
        <v>37.799999999999997</v>
      </c>
      <c r="F50">
        <v>15.03</v>
      </c>
      <c r="G50">
        <v>10.83</v>
      </c>
      <c r="H50">
        <v>2.72</v>
      </c>
      <c r="I50" t="s">
        <v>1053</v>
      </c>
      <c r="J50">
        <v>137.97999999999999</v>
      </c>
    </row>
    <row r="51" spans="1:10">
      <c r="A51" t="s">
        <v>1054</v>
      </c>
      <c r="B51">
        <v>15</v>
      </c>
      <c r="C51">
        <v>337.5</v>
      </c>
      <c r="D51">
        <v>5449.8</v>
      </c>
      <c r="E51">
        <v>40</v>
      </c>
      <c r="F51">
        <v>15.44</v>
      </c>
      <c r="G51">
        <v>10.52</v>
      </c>
      <c r="H51">
        <v>2.2999999999999998</v>
      </c>
      <c r="I51" t="s">
        <v>1055</v>
      </c>
      <c r="J51">
        <v>133.97</v>
      </c>
    </row>
    <row r="52" spans="1:10">
      <c r="A52" t="s">
        <v>1056</v>
      </c>
      <c r="B52">
        <v>16</v>
      </c>
      <c r="C52">
        <v>385.1</v>
      </c>
      <c r="D52">
        <v>5669</v>
      </c>
      <c r="E52">
        <v>37.43</v>
      </c>
      <c r="F52">
        <v>16.559999999999999</v>
      </c>
      <c r="G52">
        <v>11.02</v>
      </c>
      <c r="H52">
        <v>2.34</v>
      </c>
      <c r="I52" t="s">
        <v>1057</v>
      </c>
      <c r="J52">
        <v>131.72999999999999</v>
      </c>
    </row>
    <row r="53" spans="1:10">
      <c r="A53" t="s">
        <v>1058</v>
      </c>
      <c r="B53">
        <v>17</v>
      </c>
      <c r="C53">
        <v>348</v>
      </c>
      <c r="D53">
        <v>5353.6</v>
      </c>
      <c r="E53">
        <v>38.94</v>
      </c>
      <c r="F53">
        <v>14.08</v>
      </c>
      <c r="G53">
        <v>11.7</v>
      </c>
      <c r="H53">
        <v>2.16</v>
      </c>
      <c r="I53" t="s">
        <v>1059</v>
      </c>
      <c r="J53">
        <v>130.44</v>
      </c>
    </row>
    <row r="54" spans="1:10">
      <c r="A54" t="s">
        <v>1060</v>
      </c>
      <c r="B54">
        <v>18</v>
      </c>
      <c r="C54">
        <v>348.2</v>
      </c>
      <c r="D54">
        <v>5660.5</v>
      </c>
      <c r="E54">
        <v>36.950000000000003</v>
      </c>
      <c r="F54">
        <v>16.72</v>
      </c>
      <c r="G54">
        <v>10.15</v>
      </c>
      <c r="H54">
        <v>2.56</v>
      </c>
      <c r="I54" t="s">
        <v>1061</v>
      </c>
      <c r="J54">
        <v>129.96</v>
      </c>
    </row>
    <row r="55" spans="1:10">
      <c r="A55" t="s">
        <v>1062</v>
      </c>
      <c r="B55">
        <v>19</v>
      </c>
      <c r="C55">
        <v>374</v>
      </c>
      <c r="D55">
        <v>5646.4</v>
      </c>
      <c r="E55">
        <v>35.96</v>
      </c>
      <c r="F55">
        <v>17.39</v>
      </c>
      <c r="G55">
        <v>9.74</v>
      </c>
      <c r="H55">
        <v>2.2799999999999998</v>
      </c>
      <c r="I55" t="s">
        <v>1063</v>
      </c>
      <c r="J55">
        <v>126.84</v>
      </c>
    </row>
    <row r="56" spans="1:10">
      <c r="A56" t="s">
        <v>1064</v>
      </c>
      <c r="B56">
        <v>20</v>
      </c>
      <c r="C56">
        <v>371.7</v>
      </c>
      <c r="D56">
        <v>5816.7</v>
      </c>
      <c r="E56">
        <v>32.1</v>
      </c>
      <c r="F56">
        <v>16.100000000000001</v>
      </c>
      <c r="G56">
        <v>11.82</v>
      </c>
      <c r="H56">
        <v>1.98</v>
      </c>
      <c r="I56" t="s">
        <v>1065</v>
      </c>
      <c r="J56">
        <v>125.3</v>
      </c>
    </row>
    <row r="57" spans="1:10">
      <c r="A57" t="s">
        <v>1066</v>
      </c>
      <c r="B57">
        <v>21</v>
      </c>
      <c r="C57">
        <v>366</v>
      </c>
      <c r="D57">
        <v>5690.5</v>
      </c>
      <c r="E57">
        <v>35.58</v>
      </c>
      <c r="F57">
        <v>15.83</v>
      </c>
      <c r="G57">
        <v>10.74</v>
      </c>
      <c r="H57">
        <v>1.86</v>
      </c>
      <c r="I57" t="s">
        <v>1067</v>
      </c>
      <c r="J57">
        <v>124.97</v>
      </c>
    </row>
    <row r="58" spans="1:10">
      <c r="A58" t="s">
        <v>1068</v>
      </c>
      <c r="B58">
        <v>22</v>
      </c>
      <c r="C58">
        <v>369.2</v>
      </c>
      <c r="D58">
        <v>5578</v>
      </c>
      <c r="E58">
        <v>37.090000000000003</v>
      </c>
      <c r="F58">
        <v>18.010000000000002</v>
      </c>
      <c r="G58">
        <v>9.99</v>
      </c>
      <c r="H58">
        <v>1.6</v>
      </c>
      <c r="I58" t="s">
        <v>1069</v>
      </c>
      <c r="J58">
        <v>124.02</v>
      </c>
    </row>
    <row r="59" spans="1:10">
      <c r="A59" t="s">
        <v>1070</v>
      </c>
      <c r="B59">
        <v>23</v>
      </c>
      <c r="C59">
        <v>422.3</v>
      </c>
      <c r="D59">
        <v>6014.4</v>
      </c>
      <c r="E59">
        <v>29.91</v>
      </c>
      <c r="F59">
        <v>15.63</v>
      </c>
      <c r="G59">
        <v>9.27</v>
      </c>
      <c r="H59">
        <v>3.11</v>
      </c>
      <c r="I59" t="s">
        <v>1071</v>
      </c>
      <c r="J59">
        <v>121.68</v>
      </c>
    </row>
    <row r="60" spans="1:10">
      <c r="A60" t="s">
        <v>1072</v>
      </c>
      <c r="B60">
        <v>24</v>
      </c>
      <c r="C60">
        <v>394.5</v>
      </c>
      <c r="D60">
        <v>5517.3</v>
      </c>
      <c r="E60">
        <v>34.64</v>
      </c>
      <c r="F60">
        <v>12.94</v>
      </c>
      <c r="G60">
        <v>10.55</v>
      </c>
      <c r="H60">
        <v>2.9</v>
      </c>
      <c r="I60" t="s">
        <v>1073</v>
      </c>
      <c r="J60">
        <v>121.42</v>
      </c>
    </row>
    <row r="61" spans="1:10">
      <c r="A61" t="s">
        <v>1074</v>
      </c>
      <c r="B61">
        <v>25</v>
      </c>
      <c r="C61">
        <v>407.9</v>
      </c>
      <c r="D61">
        <v>5884.5</v>
      </c>
      <c r="E61">
        <v>31.37</v>
      </c>
      <c r="F61">
        <v>15.79</v>
      </c>
      <c r="G61">
        <v>11.14</v>
      </c>
      <c r="H61">
        <v>1.98</v>
      </c>
      <c r="I61" t="s">
        <v>1075</v>
      </c>
      <c r="J61">
        <v>119.3</v>
      </c>
    </row>
    <row r="62" spans="1:10">
      <c r="A62" t="s">
        <v>1076</v>
      </c>
      <c r="B62">
        <v>26</v>
      </c>
      <c r="C62">
        <v>423.1</v>
      </c>
      <c r="D62">
        <v>5940.8</v>
      </c>
      <c r="E62">
        <v>32.03</v>
      </c>
      <c r="F62">
        <v>15.3</v>
      </c>
      <c r="G62">
        <v>9.9</v>
      </c>
      <c r="H62">
        <v>1.9</v>
      </c>
      <c r="I62" t="s">
        <v>1077</v>
      </c>
      <c r="J62">
        <v>111.48</v>
      </c>
    </row>
    <row r="63" spans="1:10">
      <c r="A63" t="s">
        <v>1078</v>
      </c>
      <c r="B63">
        <v>27</v>
      </c>
      <c r="C63">
        <v>434</v>
      </c>
      <c r="D63">
        <v>5878.3</v>
      </c>
      <c r="E63">
        <v>31.9</v>
      </c>
      <c r="F63">
        <v>13.99</v>
      </c>
      <c r="G63">
        <v>9.8699999999999992</v>
      </c>
      <c r="H63">
        <v>2.2400000000000002</v>
      </c>
      <c r="I63" t="s">
        <v>1079</v>
      </c>
      <c r="J63">
        <v>106.85</v>
      </c>
    </row>
    <row r="64" spans="1:10">
      <c r="A64" t="s">
        <v>1080</v>
      </c>
      <c r="B64">
        <v>28</v>
      </c>
      <c r="C64">
        <v>437.2</v>
      </c>
      <c r="D64">
        <v>6005.6</v>
      </c>
      <c r="E64">
        <v>32.72</v>
      </c>
      <c r="F64">
        <v>12.7</v>
      </c>
      <c r="G64">
        <v>10.24</v>
      </c>
      <c r="H64">
        <v>2.06</v>
      </c>
      <c r="I64" t="s">
        <v>1081</v>
      </c>
      <c r="J64">
        <v>101.55</v>
      </c>
    </row>
    <row r="65" spans="1:10">
      <c r="A65" t="s">
        <v>1082</v>
      </c>
      <c r="B65">
        <v>29</v>
      </c>
      <c r="C65">
        <v>439.9</v>
      </c>
      <c r="D65">
        <v>5995.9</v>
      </c>
      <c r="E65">
        <v>32.130000000000003</v>
      </c>
      <c r="F65">
        <v>11.72</v>
      </c>
      <c r="G65">
        <v>9.2899999999999991</v>
      </c>
      <c r="H65">
        <v>1.84</v>
      </c>
      <c r="I65" t="s">
        <v>1083</v>
      </c>
      <c r="J65">
        <v>98.51</v>
      </c>
    </row>
    <row r="66" spans="1:10">
      <c r="A66" t="s">
        <v>1084</v>
      </c>
      <c r="B66">
        <v>30</v>
      </c>
      <c r="C66">
        <v>447.4</v>
      </c>
      <c r="D66">
        <v>6006.1</v>
      </c>
      <c r="E66">
        <v>33.44</v>
      </c>
      <c r="F66">
        <v>12.7</v>
      </c>
      <c r="G66">
        <v>10.050000000000001</v>
      </c>
      <c r="H66">
        <v>1.8</v>
      </c>
      <c r="I66" t="s">
        <v>1085</v>
      </c>
      <c r="J66">
        <v>93.5</v>
      </c>
    </row>
    <row r="67" spans="1:10">
      <c r="A67" t="s">
        <v>1086</v>
      </c>
      <c r="B67">
        <v>31</v>
      </c>
      <c r="C67">
        <v>462.8</v>
      </c>
      <c r="D67">
        <v>6221.8</v>
      </c>
      <c r="E67">
        <v>31.06</v>
      </c>
      <c r="F67">
        <v>11.98</v>
      </c>
      <c r="G67">
        <v>10.25</v>
      </c>
      <c r="H67">
        <v>1.58</v>
      </c>
      <c r="I67" t="s">
        <v>1087</v>
      </c>
      <c r="J67">
        <v>87.92</v>
      </c>
    </row>
    <row r="68" spans="1:10">
      <c r="A68" t="s">
        <v>1088</v>
      </c>
      <c r="B68">
        <v>32</v>
      </c>
      <c r="C68">
        <v>456.4</v>
      </c>
      <c r="D68">
        <v>6115.7</v>
      </c>
      <c r="E68">
        <v>29.58</v>
      </c>
      <c r="F68">
        <v>11.48</v>
      </c>
      <c r="G68">
        <v>9.4600000000000009</v>
      </c>
      <c r="H68">
        <v>1.8</v>
      </c>
      <c r="I68" t="s">
        <v>1089</v>
      </c>
      <c r="J68">
        <v>86.06</v>
      </c>
    </row>
  </sheetData>
  <hyperlinks>
    <hyperlink ref="N5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B8" sqref="B8"/>
    </sheetView>
  </sheetViews>
  <sheetFormatPr baseColWidth="10" defaultColWidth="8.83203125" defaultRowHeight="14" x14ac:dyDescent="0"/>
  <cols>
    <col min="1" max="1" width="12.1640625" style="1" customWidth="1"/>
    <col min="2" max="2" width="15.83203125" style="1" customWidth="1"/>
    <col min="6" max="6" width="7.5" bestFit="1" customWidth="1"/>
  </cols>
  <sheetData>
    <row r="1" spans="1:13" ht="15" thickBot="1">
      <c r="A1" s="10"/>
      <c r="B1" s="10"/>
    </row>
    <row r="2" spans="1:13" ht="15" thickBot="1">
      <c r="A2" s="20" t="s">
        <v>913</v>
      </c>
      <c r="B2" s="32">
        <v>12</v>
      </c>
      <c r="E2" s="64" t="s">
        <v>405</v>
      </c>
      <c r="F2" s="65"/>
      <c r="G2" s="65"/>
      <c r="H2" s="65"/>
      <c r="I2" s="65"/>
      <c r="J2" s="65"/>
      <c r="K2" s="66"/>
      <c r="M2" s="37" t="s">
        <v>937</v>
      </c>
    </row>
    <row r="3" spans="1:13" ht="15" thickBot="1">
      <c r="E3" s="25" t="s">
        <v>43</v>
      </c>
      <c r="F3" s="26" t="s">
        <v>40</v>
      </c>
      <c r="G3" s="26" t="s">
        <v>58</v>
      </c>
      <c r="H3" s="26" t="s">
        <v>65</v>
      </c>
      <c r="I3" s="26" t="s">
        <v>372</v>
      </c>
      <c r="J3" s="26" t="s">
        <v>381</v>
      </c>
      <c r="K3" s="27" t="s">
        <v>415</v>
      </c>
      <c r="M3" s="36" t="s">
        <v>938</v>
      </c>
    </row>
    <row r="4" spans="1:13" ht="15" thickBot="1">
      <c r="A4" s="30" t="s">
        <v>407</v>
      </c>
      <c r="B4" s="31" t="s">
        <v>408</v>
      </c>
      <c r="E4" s="34">
        <v>1</v>
      </c>
      <c r="F4" s="32">
        <v>2</v>
      </c>
      <c r="G4" s="32">
        <v>3</v>
      </c>
      <c r="H4" s="32">
        <v>1</v>
      </c>
      <c r="I4" s="32">
        <v>1</v>
      </c>
      <c r="J4" s="32">
        <v>1</v>
      </c>
      <c r="K4" s="35">
        <v>1</v>
      </c>
    </row>
    <row r="5" spans="1:13" ht="15" thickBot="1">
      <c r="A5" s="21">
        <v>1</v>
      </c>
      <c r="B5" s="33" t="s">
        <v>409</v>
      </c>
    </row>
    <row r="6" spans="1:13">
      <c r="A6" s="21">
        <v>2</v>
      </c>
      <c r="B6" s="33" t="s">
        <v>410</v>
      </c>
      <c r="E6" s="64" t="s">
        <v>416</v>
      </c>
      <c r="F6" s="65"/>
      <c r="G6" s="65"/>
      <c r="H6" s="66"/>
    </row>
    <row r="7" spans="1:13">
      <c r="A7" s="21">
        <v>3</v>
      </c>
      <c r="B7" s="33" t="s">
        <v>411</v>
      </c>
      <c r="E7" s="25" t="s">
        <v>908</v>
      </c>
      <c r="F7" s="26" t="s">
        <v>909</v>
      </c>
      <c r="G7" s="26" t="s">
        <v>910</v>
      </c>
      <c r="H7" s="27" t="s">
        <v>911</v>
      </c>
    </row>
    <row r="8" spans="1:13" ht="15" thickBot="1">
      <c r="A8" s="21">
        <v>4</v>
      </c>
      <c r="B8" s="33" t="s">
        <v>412</v>
      </c>
      <c r="E8" s="34">
        <v>0</v>
      </c>
      <c r="F8" s="32">
        <v>1</v>
      </c>
      <c r="G8" s="32">
        <v>0</v>
      </c>
      <c r="H8" s="35">
        <v>0</v>
      </c>
      <c r="I8" t="s">
        <v>907</v>
      </c>
    </row>
    <row r="9" spans="1:13">
      <c r="A9" s="21">
        <v>5</v>
      </c>
      <c r="B9" s="33" t="s">
        <v>413</v>
      </c>
      <c r="E9" s="4"/>
      <c r="F9" s="4"/>
      <c r="G9" s="4"/>
    </row>
    <row r="10" spans="1:13" ht="15" thickBot="1">
      <c r="A10" s="21">
        <v>6</v>
      </c>
      <c r="B10" s="33" t="s">
        <v>414</v>
      </c>
      <c r="E10" s="4"/>
      <c r="F10" s="4"/>
      <c r="G10" s="4"/>
    </row>
    <row r="11" spans="1:13">
      <c r="A11" s="21">
        <f>IF($B$2&lt;7," ",7)</f>
        <v>7</v>
      </c>
      <c r="B11" s="33" t="str">
        <f>IF($B$2&lt;7," ","G")</f>
        <v>G</v>
      </c>
      <c r="E11" s="64" t="s">
        <v>915</v>
      </c>
      <c r="F11" s="65"/>
      <c r="G11" s="66"/>
    </row>
    <row r="12" spans="1:13">
      <c r="A12" s="21">
        <f>IF($B$2&lt;8," ",8)</f>
        <v>8</v>
      </c>
      <c r="B12" s="33" t="str">
        <f>IF($B$2&lt;8," ","H")</f>
        <v>H</v>
      </c>
      <c r="E12" s="25" t="s">
        <v>11</v>
      </c>
      <c r="F12" s="26" t="s">
        <v>12</v>
      </c>
      <c r="G12" s="27" t="s">
        <v>402</v>
      </c>
    </row>
    <row r="13" spans="1:13" ht="15" thickBot="1">
      <c r="A13" s="21">
        <f>IF($B$2&lt;9," ",9)</f>
        <v>9</v>
      </c>
      <c r="B13" s="33" t="str">
        <f>IF($B$2&lt;9," ","I")</f>
        <v>I</v>
      </c>
      <c r="E13" s="34">
        <v>0</v>
      </c>
      <c r="F13" s="32">
        <v>1</v>
      </c>
      <c r="G13" s="35">
        <v>0</v>
      </c>
    </row>
    <row r="14" spans="1:13">
      <c r="A14" s="21">
        <f>IF($B$2&lt;10," ",10)</f>
        <v>10</v>
      </c>
      <c r="B14" s="33" t="str">
        <f>IF($B$2&lt;10," ","J")</f>
        <v>J</v>
      </c>
      <c r="E14" s="1"/>
      <c r="F14" s="1"/>
      <c r="G14" s="1"/>
    </row>
    <row r="15" spans="1:13">
      <c r="A15" s="21">
        <f>IF($B$2&lt;11," ",11)</f>
        <v>11</v>
      </c>
      <c r="B15" s="33" t="str">
        <f>IF($B$2&lt;11," ","K")</f>
        <v>K</v>
      </c>
    </row>
    <row r="16" spans="1:13">
      <c r="A16" s="21">
        <f>IF($B$2&lt;12," ",12)</f>
        <v>12</v>
      </c>
      <c r="B16" s="33" t="str">
        <f>IF($B$2&lt;12," ","L")</f>
        <v>L</v>
      </c>
    </row>
    <row r="17" spans="1:2">
      <c r="A17" s="21" t="str">
        <f>IF($B$2&lt;13," ",13)</f>
        <v xml:space="preserve"> </v>
      </c>
      <c r="B17" s="33" t="str">
        <f>IF($B$2&lt;13," ","M")</f>
        <v xml:space="preserve"> </v>
      </c>
    </row>
    <row r="18" spans="1:2">
      <c r="A18" s="21" t="str">
        <f>IF($B$2&lt;14," ",14)</f>
        <v xml:space="preserve"> </v>
      </c>
      <c r="B18" s="33" t="str">
        <f>IF($B$2&lt;14," ","N")</f>
        <v xml:space="preserve"> </v>
      </c>
    </row>
    <row r="19" spans="1:2">
      <c r="A19" s="21" t="str">
        <f>IF($B$2&lt;15," ",15)</f>
        <v xml:space="preserve"> </v>
      </c>
      <c r="B19" s="33" t="str">
        <f>IF($B$2&lt;15," ","O")</f>
        <v xml:space="preserve"> </v>
      </c>
    </row>
    <row r="20" spans="1:2" ht="15" thickBot="1">
      <c r="A20" s="23" t="str">
        <f>IF($B$2&lt;16," ",16)</f>
        <v xml:space="preserve"> </v>
      </c>
      <c r="B20" s="35" t="str">
        <f>IF($B$2&lt;16," ","P")</f>
        <v xml:space="preserve"> </v>
      </c>
    </row>
  </sheetData>
  <mergeCells count="3">
    <mergeCell ref="E2:K2"/>
    <mergeCell ref="E6:H6"/>
    <mergeCell ref="E11:G11"/>
  </mergeCells>
  <conditionalFormatting sqref="A17:B20">
    <cfRule type="expression" dxfId="16" priority="7">
      <formula>$B$2=12</formula>
    </cfRule>
  </conditionalFormatting>
  <conditionalFormatting sqref="A19:B20">
    <cfRule type="expression" dxfId="15" priority="5">
      <formula>$B$2=14</formula>
    </cfRule>
  </conditionalFormatting>
  <conditionalFormatting sqref="A15:B20">
    <cfRule type="expression" dxfId="14" priority="4">
      <formula>$B$2=10</formula>
    </cfRule>
  </conditionalFormatting>
  <conditionalFormatting sqref="A13:B20">
    <cfRule type="expression" dxfId="13" priority="3">
      <formula>$B$2=8</formula>
    </cfRule>
  </conditionalFormatting>
  <conditionalFormatting sqref="A11:B20">
    <cfRule type="expression" dxfId="12" priority="2">
      <formula>$B$2=6</formula>
    </cfRule>
  </conditionalFormatting>
  <conditionalFormatting sqref="B17">
    <cfRule type="expression" priority="1">
      <formula>IF($B$2=2:13,0)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activeCell="K13" sqref="K13"/>
    </sheetView>
  </sheetViews>
  <sheetFormatPr baseColWidth="10" defaultColWidth="8.83203125" defaultRowHeight="14" x14ac:dyDescent="0"/>
  <cols>
    <col min="1" max="1" width="16.83203125" style="3" customWidth="1"/>
    <col min="2" max="7" width="8.83203125" style="1"/>
    <col min="8" max="8" width="14" bestFit="1" customWidth="1"/>
    <col min="9" max="9" width="14" customWidth="1"/>
    <col min="10" max="15" width="8.83203125" style="1"/>
    <col min="16" max="16" width="10.1640625" style="1" bestFit="1" customWidth="1"/>
  </cols>
  <sheetData>
    <row r="1" spans="1:16">
      <c r="A1" s="67" t="s">
        <v>404</v>
      </c>
      <c r="B1" s="68"/>
      <c r="C1" s="68"/>
      <c r="D1" s="68"/>
      <c r="E1" s="68"/>
      <c r="F1" s="68"/>
      <c r="G1" s="68"/>
      <c r="H1" s="69"/>
      <c r="J1" s="64" t="s">
        <v>405</v>
      </c>
      <c r="K1" s="65"/>
      <c r="L1" s="65"/>
      <c r="M1" s="65"/>
      <c r="N1" s="65"/>
      <c r="O1" s="65"/>
      <c r="P1" s="66"/>
    </row>
    <row r="2" spans="1:16">
      <c r="A2" s="25" t="s">
        <v>3</v>
      </c>
      <c r="B2" s="26" t="s">
        <v>43</v>
      </c>
      <c r="C2" s="26" t="s">
        <v>40</v>
      </c>
      <c r="D2" s="26" t="s">
        <v>58</v>
      </c>
      <c r="E2" s="26" t="s">
        <v>65</v>
      </c>
      <c r="F2" s="26" t="s">
        <v>372</v>
      </c>
      <c r="G2" s="26" t="s">
        <v>381</v>
      </c>
      <c r="H2" s="27" t="s">
        <v>406</v>
      </c>
      <c r="I2" s="1"/>
      <c r="J2" s="25" t="str">
        <f>'User Input'!E3</f>
        <v>QB</v>
      </c>
      <c r="K2" s="26" t="str">
        <f>'User Input'!F3</f>
        <v>RB</v>
      </c>
      <c r="L2" s="26" t="str">
        <f>'User Input'!G3</f>
        <v>WR</v>
      </c>
      <c r="M2" s="26" t="str">
        <f>'User Input'!H3</f>
        <v>TE</v>
      </c>
      <c r="N2" s="26" t="str">
        <f>'User Input'!I3</f>
        <v>DST</v>
      </c>
      <c r="O2" s="26" t="str">
        <f>'User Input'!J3</f>
        <v>K</v>
      </c>
      <c r="P2" s="27" t="str">
        <f>'User Input'!K3</f>
        <v>Flex</v>
      </c>
    </row>
    <row r="3" spans="1:16" ht="15" thickBot="1">
      <c r="A3" s="39" t="str">
        <f>'User Input'!B5</f>
        <v>A</v>
      </c>
      <c r="B3" s="29">
        <f>COUNTIFS('Cheat Sheet'!$E$3:$E$350, A3,'Cheat Sheet'!$C$3:$C$350,"QB")</f>
        <v>0</v>
      </c>
      <c r="C3" s="29">
        <f>COUNTIFS('Cheat Sheet'!$E$3:$E$350, A3,'Cheat Sheet'!$C$3:$C$350,"RB")</f>
        <v>0</v>
      </c>
      <c r="D3" s="29">
        <f>COUNTIFS('Cheat Sheet'!$E$3:$E$350, A3,'Cheat Sheet'!$C$3:$C$350,"WR")</f>
        <v>0</v>
      </c>
      <c r="E3" s="29">
        <f>COUNTIFS('Cheat Sheet'!$E$3:$E$350, A3,'Cheat Sheet'!$C$3:$C$350,"TE")</f>
        <v>0</v>
      </c>
      <c r="F3" s="29">
        <f>COUNTIFS('Cheat Sheet'!$E$3:$E$350, A3,'Cheat Sheet'!$C$3:$C$350,"DST")</f>
        <v>0</v>
      </c>
      <c r="G3" s="29">
        <f>COUNTIFS('Cheat Sheet'!$E$3:$E$350, A3,'Cheat Sheet'!$C$3:$C$350,"K")</f>
        <v>0</v>
      </c>
      <c r="H3" s="22">
        <f>IF(AND('User Input'!$E$8=1),IF(B3&gt;$J$3,B3-$J$3,0)+IF(C3&gt;$K$3,C3-$K$3,0)+IF(D3&gt;$L$3,D3-$L$3,0)+IF(E3&gt;$M$3,E3-$M$3,0),IF(AND('User Input'!$F$8=1),IF(C3&gt;$K$3,C3-$K$3,0)+IF(D3&gt;$L$3,D3-$L$3,0)+IF(E3&gt;$M$3,E3-$M$3,0),IF(AND('User Input'!$G$8=1),IF(C3&gt;$K$3,C3-$K$3,0)+IF(D3&gt;$L$3,D3-$L$3,0),IF(AND('User Input'!$H$8=1),IF(D3&gt;$L$3,D3-$L$3,0)+IF(E3&gt;$M$3,E3-$M$3,0),0))))</f>
        <v>0</v>
      </c>
      <c r="J3" s="23">
        <f>'User Input'!E4</f>
        <v>1</v>
      </c>
      <c r="K3" s="28">
        <f>'User Input'!F4</f>
        <v>2</v>
      </c>
      <c r="L3" s="28">
        <f>'User Input'!G4</f>
        <v>3</v>
      </c>
      <c r="M3" s="28">
        <f>'User Input'!H4</f>
        <v>1</v>
      </c>
      <c r="N3" s="28">
        <f>'User Input'!I4</f>
        <v>1</v>
      </c>
      <c r="O3" s="28">
        <f>'User Input'!J4</f>
        <v>1</v>
      </c>
      <c r="P3" s="24">
        <f>'User Input'!K4</f>
        <v>1</v>
      </c>
    </row>
    <row r="4" spans="1:16">
      <c r="A4" s="39" t="str">
        <f>'User Input'!B6</f>
        <v>B</v>
      </c>
      <c r="B4" s="29">
        <f>COUNTIFS('Cheat Sheet'!$E$3:$E$350, A4,'Cheat Sheet'!$C$3:$C$350,"QB")</f>
        <v>0</v>
      </c>
      <c r="C4" s="29">
        <f>COUNTIFS('Cheat Sheet'!$E$3:$E$350, A4,'Cheat Sheet'!$C$3:$C$350,"RB")</f>
        <v>0</v>
      </c>
      <c r="D4" s="29">
        <f>COUNTIFS('Cheat Sheet'!$E$3:$E$350, A4,'Cheat Sheet'!$C$3:$C$350,"WR")</f>
        <v>0</v>
      </c>
      <c r="E4" s="29">
        <f>COUNTIFS('Cheat Sheet'!$E$3:$E$350, A4,'Cheat Sheet'!$C$3:$C$350,"TE")</f>
        <v>0</v>
      </c>
      <c r="F4" s="29">
        <f>COUNTIFS('Cheat Sheet'!$E$3:$E$350, A4,'Cheat Sheet'!$C$3:$C$350,"DST")</f>
        <v>0</v>
      </c>
      <c r="G4" s="29">
        <f>COUNTIFS('Cheat Sheet'!$E$3:$E$350, A4,'Cheat Sheet'!$C$3:$C$350,"K")</f>
        <v>0</v>
      </c>
      <c r="H4" s="22">
        <f>IF(AND('User Input'!$E$8=1),IF(B4&gt;$J$3,B4-$J$3,0)+IF(C4&gt;$K$3,C4-$K$3,0)+IF(D4&gt;$L$3,D4-$L$3,0)+IF(E4&gt;$M$3,E4-$M$3,0),IF(AND('User Input'!$F$8=1),IF(C4&gt;$K$3,C4-$K$3,0)+IF(D4&gt;$L$3,D4-$L$3,0)+IF(E4&gt;$M$3,E4-$M$3,0),IF(AND('User Input'!$G$8=1),IF(C4&gt;$K$3,C4-$K$3,0)+IF(D4&gt;$L$3,D4-$L$3,0),IF(AND('User Input'!$H$8=1),IF(D4&gt;$L$3,D4-$L$3,0)+IF(E4&gt;$M$3,E4-$M$3,0),0))))</f>
        <v>0</v>
      </c>
    </row>
    <row r="5" spans="1:16">
      <c r="A5" s="39" t="str">
        <f>'User Input'!B7</f>
        <v>C</v>
      </c>
      <c r="B5" s="29">
        <f>COUNTIFS('Cheat Sheet'!$E$3:$E$350, A5,'Cheat Sheet'!$C$3:$C$350,"QB")</f>
        <v>0</v>
      </c>
      <c r="C5" s="29">
        <f>COUNTIFS('Cheat Sheet'!$E$3:$E$350, A5,'Cheat Sheet'!$C$3:$C$350,"RB")</f>
        <v>0</v>
      </c>
      <c r="D5" s="29">
        <f>COUNTIFS('Cheat Sheet'!$E$3:$E$350, A5,'Cheat Sheet'!$C$3:$C$350,"WR")</f>
        <v>0</v>
      </c>
      <c r="E5" s="29">
        <f>COUNTIFS('Cheat Sheet'!$E$3:$E$350, A5,'Cheat Sheet'!$C$3:$C$350,"TE")</f>
        <v>0</v>
      </c>
      <c r="F5" s="29">
        <f>COUNTIFS('Cheat Sheet'!$E$3:$E$350, A5,'Cheat Sheet'!$C$3:$C$350,"DST")</f>
        <v>0</v>
      </c>
      <c r="G5" s="29">
        <f>COUNTIFS('Cheat Sheet'!$E$3:$E$350, A5,'Cheat Sheet'!$C$3:$C$350,"K")</f>
        <v>0</v>
      </c>
      <c r="H5" s="22">
        <f>IF(AND('User Input'!$E$8=1),IF(B5&gt;$J$3,B5-$J$3,0)+IF(C5&gt;$K$3,C5-$K$3,0)+IF(D5&gt;$L$3,D5-$L$3,0)+IF(E5&gt;$M$3,E5-$M$3,0),IF(AND('User Input'!$F$8=1),IF(C5&gt;$K$3,C5-$K$3,0)+IF(D5&gt;$L$3,D5-$L$3,0)+IF(E5&gt;$M$3,E5-$M$3,0),IF(AND('User Input'!$G$8=1),IF(C5&gt;$K$3,C5-$K$3,0)+IF(D5&gt;$L$3,D5-$L$3,0),IF(AND('User Input'!$H$8=1),IF(D5&gt;$L$3,D5-$L$3,0)+IF(E5&gt;$M$3,E5-$M$3,0),0))))</f>
        <v>0</v>
      </c>
      <c r="J5" s="10"/>
    </row>
    <row r="6" spans="1:16">
      <c r="A6" s="39" t="str">
        <f>'User Input'!B8</f>
        <v>D</v>
      </c>
      <c r="B6" s="29">
        <f>COUNTIFS('Cheat Sheet'!$E$3:$E$350, A6,'Cheat Sheet'!$C$3:$C$350,"QB")</f>
        <v>0</v>
      </c>
      <c r="C6" s="29">
        <f>COUNTIFS('Cheat Sheet'!$E$3:$E$350, A6,'Cheat Sheet'!$C$3:$C$350,"RB")</f>
        <v>0</v>
      </c>
      <c r="D6" s="29">
        <f>COUNTIFS('Cheat Sheet'!$E$3:$E$350, A6,'Cheat Sheet'!$C$3:$C$350,"WR")</f>
        <v>0</v>
      </c>
      <c r="E6" s="29">
        <f>COUNTIFS('Cheat Sheet'!$E$3:$E$350, A6,'Cheat Sheet'!$C$3:$C$350,"TE")</f>
        <v>0</v>
      </c>
      <c r="F6" s="29">
        <f>COUNTIFS('Cheat Sheet'!$E$3:$E$350, A6,'Cheat Sheet'!$C$3:$C$350,"DST")</f>
        <v>0</v>
      </c>
      <c r="G6" s="29">
        <f>COUNTIFS('Cheat Sheet'!$E$3:$E$350, A6,'Cheat Sheet'!$C$3:$C$350,"K")</f>
        <v>0</v>
      </c>
      <c r="H6" s="22">
        <f>IF(AND('User Input'!$E$8=1),IF(B6&gt;$J$3,B6-$J$3,0)+IF(C6&gt;$K$3,C6-$K$3,0)+IF(D6&gt;$L$3,D6-$L$3,0)+IF(E6&gt;$M$3,E6-$M$3,0),IF(AND('User Input'!$F$8=1),IF(C6&gt;$K$3,C6-$K$3,0)+IF(D6&gt;$L$3,D6-$L$3,0)+IF(E6&gt;$M$3,E6-$M$3,0),IF(AND('User Input'!$G$8=1),IF(C6&gt;$K$3,C6-$K$3,0)+IF(D6&gt;$L$3,D6-$L$3,0),IF(AND('User Input'!$H$8=1),IF(D6&gt;$L$3,D6-$L$3,0)+IF(E6&gt;$M$3,E6-$M$3,0),0))))</f>
        <v>0</v>
      </c>
      <c r="J6" s="10"/>
    </row>
    <row r="7" spans="1:16">
      <c r="A7" s="39" t="str">
        <f>'User Input'!B9</f>
        <v>E</v>
      </c>
      <c r="B7" s="29">
        <f>COUNTIFS('Cheat Sheet'!$E$3:$E$350, A7,'Cheat Sheet'!$C$3:$C$350,"QB")</f>
        <v>0</v>
      </c>
      <c r="C7" s="29">
        <f>COUNTIFS('Cheat Sheet'!$E$3:$E$350, A7,'Cheat Sheet'!$C$3:$C$350,"RB")</f>
        <v>0</v>
      </c>
      <c r="D7" s="29">
        <f>COUNTIFS('Cheat Sheet'!$E$3:$E$350, A7,'Cheat Sheet'!$C$3:$C$350,"WR")</f>
        <v>0</v>
      </c>
      <c r="E7" s="29">
        <f>COUNTIFS('Cheat Sheet'!$E$3:$E$350, A7,'Cheat Sheet'!$C$3:$C$350,"TE")</f>
        <v>0</v>
      </c>
      <c r="F7" s="29">
        <f>COUNTIFS('Cheat Sheet'!$E$3:$E$350, A7,'Cheat Sheet'!$C$3:$C$350,"DST")</f>
        <v>0</v>
      </c>
      <c r="G7" s="29">
        <f>COUNTIFS('Cheat Sheet'!$E$3:$E$350, A7,'Cheat Sheet'!$C$3:$C$350,"K")</f>
        <v>0</v>
      </c>
      <c r="H7" s="22">
        <f>IF(AND('User Input'!$E$8=1),IF(B7&gt;$J$3,B7-$J$3,0)+IF(C7&gt;$K$3,C7-$K$3,0)+IF(D7&gt;$L$3,D7-$L$3,0)+IF(E7&gt;$M$3,E7-$M$3,0),IF(AND('User Input'!$F$8=1),IF(C7&gt;$K$3,C7-$K$3,0)+IF(D7&gt;$L$3,D7-$L$3,0)+IF(E7&gt;$M$3,E7-$M$3,0),IF(AND('User Input'!$G$8=1),IF(C7&gt;$K$3,C7-$K$3,0)+IF(D7&gt;$L$3,D7-$L$3,0),IF(AND('User Input'!$H$8=1),IF(D7&gt;$L$3,D7-$L$3,0)+IF(E7&gt;$M$3,E7-$M$3,0),0))))</f>
        <v>0</v>
      </c>
    </row>
    <row r="8" spans="1:16">
      <c r="A8" s="39" t="str">
        <f>'User Input'!B10</f>
        <v>F</v>
      </c>
      <c r="B8" s="29">
        <f>COUNTIFS('Cheat Sheet'!$E$3:$E$350, A8,'Cheat Sheet'!$C$3:$C$350,"QB")</f>
        <v>0</v>
      </c>
      <c r="C8" s="29">
        <f>COUNTIFS('Cheat Sheet'!$E$3:$E$350, A8,'Cheat Sheet'!$C$3:$C$350,"RB")</f>
        <v>0</v>
      </c>
      <c r="D8" s="29">
        <f>COUNTIFS('Cheat Sheet'!$E$3:$E$350, A8,'Cheat Sheet'!$C$3:$C$350,"WR")</f>
        <v>0</v>
      </c>
      <c r="E8" s="29">
        <f>COUNTIFS('Cheat Sheet'!$E$3:$E$350, A8,'Cheat Sheet'!$C$3:$C$350,"TE")</f>
        <v>0</v>
      </c>
      <c r="F8" s="29">
        <f>COUNTIFS('Cheat Sheet'!$E$3:$E$350, A8,'Cheat Sheet'!$C$3:$C$350,"DST")</f>
        <v>0</v>
      </c>
      <c r="G8" s="29">
        <f>COUNTIFS('Cheat Sheet'!$E$3:$E$350, A8,'Cheat Sheet'!$C$3:$C$350,"K")</f>
        <v>0</v>
      </c>
      <c r="H8" s="22">
        <f>IF(AND('User Input'!$E$8=1),IF(B8&gt;$J$3,B8-$J$3,0)+IF(C8&gt;$K$3,C8-$K$3,0)+IF(D8&gt;$L$3,D8-$L$3,0)+IF(E8&gt;$M$3,E8-$M$3,0),IF(AND('User Input'!$F$8=1),IF(C8&gt;$K$3,C8-$K$3,0)+IF(D8&gt;$L$3,D8-$L$3,0)+IF(E8&gt;$M$3,E8-$M$3,0),IF(AND('User Input'!$G$8=1),IF(C8&gt;$K$3,C8-$K$3,0)+IF(D8&gt;$L$3,D8-$L$3,0),IF(AND('User Input'!$H$8=1),IF(D8&gt;$L$3,D8-$L$3,0)+IF(E8&gt;$M$3,E8-$M$3,0),0))))</f>
        <v>0</v>
      </c>
      <c r="K8" s="3"/>
    </row>
    <row r="9" spans="1:16">
      <c r="A9" s="39" t="str">
        <f>'User Input'!B11</f>
        <v>G</v>
      </c>
      <c r="B9" s="29">
        <f>COUNTIFS('Cheat Sheet'!$E$3:$E$350, A9,'Cheat Sheet'!$C$3:$C$350,"QB")</f>
        <v>0</v>
      </c>
      <c r="C9" s="29">
        <f>COUNTIFS('Cheat Sheet'!$E$3:$E$350, A9,'Cheat Sheet'!$C$3:$C$350,"RB")</f>
        <v>0</v>
      </c>
      <c r="D9" s="29">
        <f>COUNTIFS('Cheat Sheet'!$E$3:$E$350, A9,'Cheat Sheet'!$C$3:$C$350,"WR")</f>
        <v>0</v>
      </c>
      <c r="E9" s="29">
        <f>COUNTIFS('Cheat Sheet'!$E$3:$E$350, A9,'Cheat Sheet'!$C$3:$C$350,"TE")</f>
        <v>0</v>
      </c>
      <c r="F9" s="29">
        <f>COUNTIFS('Cheat Sheet'!$E$3:$E$350, A9,'Cheat Sheet'!$C$3:$C$350,"DST")</f>
        <v>0</v>
      </c>
      <c r="G9" s="29">
        <f>COUNTIFS('Cheat Sheet'!$E$3:$E$350, A9,'Cheat Sheet'!$C$3:$C$350,"K")</f>
        <v>0</v>
      </c>
      <c r="H9" s="22">
        <f>IF(AND('User Input'!$E$8=1),IF(B9&gt;$J$3,B9-$J$3,0)+IF(C9&gt;$K$3,C9-$K$3,0)+IF(D9&gt;$L$3,D9-$L$3,0)+IF(E9&gt;$M$3,E9-$M$3,0),IF(AND('User Input'!$F$8=1),IF(C9&gt;$K$3,C9-$K$3,0)+IF(D9&gt;$L$3,D9-$L$3,0)+IF(E9&gt;$M$3,E9-$M$3,0),IF(AND('User Input'!$G$8=1),IF(C9&gt;$K$3,C9-$K$3,0)+IF(D9&gt;$L$3,D9-$L$3,0),IF(AND('User Input'!$H$8=1),IF(D9&gt;$L$3,D9-$L$3,0)+IF(E9&gt;$M$3,E9-$M$3,0),0))))</f>
        <v>0</v>
      </c>
    </row>
    <row r="10" spans="1:16">
      <c r="A10" s="39" t="str">
        <f>'User Input'!B12</f>
        <v>H</v>
      </c>
      <c r="B10" s="29">
        <f>COUNTIFS('Cheat Sheet'!$E$3:$E$350, A10,'Cheat Sheet'!$C$3:$C$350,"QB")</f>
        <v>0</v>
      </c>
      <c r="C10" s="29">
        <f>COUNTIFS('Cheat Sheet'!$E$3:$E$350, A10,'Cheat Sheet'!$C$3:$C$350,"RB")</f>
        <v>0</v>
      </c>
      <c r="D10" s="29">
        <f>COUNTIFS('Cheat Sheet'!$E$3:$E$350, A10,'Cheat Sheet'!$C$3:$C$350,"WR")</f>
        <v>0</v>
      </c>
      <c r="E10" s="29">
        <f>COUNTIFS('Cheat Sheet'!$E$3:$E$350, A10,'Cheat Sheet'!$C$3:$C$350,"TE")</f>
        <v>0</v>
      </c>
      <c r="F10" s="29">
        <f>COUNTIFS('Cheat Sheet'!$E$3:$E$350, A10,'Cheat Sheet'!$C$3:$C$350,"DST")</f>
        <v>0</v>
      </c>
      <c r="G10" s="29">
        <f>COUNTIFS('Cheat Sheet'!$E$3:$E$350, A10,'Cheat Sheet'!$C$3:$C$350,"K")</f>
        <v>0</v>
      </c>
      <c r="H10" s="22">
        <f>IF(AND('User Input'!$E$8=1),IF(B10&gt;$J$3,B10-$J$3,0)+IF(C10&gt;$K$3,C10-$K$3,0)+IF(D10&gt;$L$3,D10-$L$3,0)+IF(E10&gt;$M$3,E10-$M$3,0),IF(AND('User Input'!$F$8=1),IF(C10&gt;$K$3,C10-$K$3,0)+IF(D10&gt;$L$3,D10-$L$3,0)+IF(E10&gt;$M$3,E10-$M$3,0),IF(AND('User Input'!$G$8=1),IF(C10&gt;$K$3,C10-$K$3,0)+IF(D10&gt;$L$3,D10-$L$3,0),IF(AND('User Input'!$H$8=1),IF(D10&gt;$L$3,D10-$L$3,0)+IF(E10&gt;$M$3,E10-$M$3,0),0))))</f>
        <v>0</v>
      </c>
      <c r="J10" s="10"/>
    </row>
    <row r="11" spans="1:16">
      <c r="A11" s="39" t="str">
        <f>'User Input'!B13</f>
        <v>I</v>
      </c>
      <c r="B11" s="29">
        <f>COUNTIFS('Cheat Sheet'!$E$3:$E$350, A11,'Cheat Sheet'!$C$3:$C$350,"QB")</f>
        <v>0</v>
      </c>
      <c r="C11" s="29">
        <f>COUNTIFS('Cheat Sheet'!$E$3:$E$350, A11,'Cheat Sheet'!$C$3:$C$350,"RB")</f>
        <v>0</v>
      </c>
      <c r="D11" s="29">
        <f>COUNTIFS('Cheat Sheet'!$E$3:$E$350, A11,'Cheat Sheet'!$C$3:$C$350,"WR")</f>
        <v>0</v>
      </c>
      <c r="E11" s="29">
        <f>COUNTIFS('Cheat Sheet'!$E$3:$E$350, A11,'Cheat Sheet'!$C$3:$C$350,"TE")</f>
        <v>0</v>
      </c>
      <c r="F11" s="29">
        <f>COUNTIFS('Cheat Sheet'!$E$3:$E$350, A11,'Cheat Sheet'!$C$3:$C$350,"DST")</f>
        <v>0</v>
      </c>
      <c r="G11" s="29">
        <f>COUNTIFS('Cheat Sheet'!$E$3:$E$350, A11,'Cheat Sheet'!$C$3:$C$350,"K")</f>
        <v>0</v>
      </c>
      <c r="H11" s="22">
        <f>IF(AND('User Input'!$E$8=1),IF(B11&gt;$J$3,B11-$J$3,0)+IF(C11&gt;$K$3,C11-$K$3,0)+IF(D11&gt;$L$3,D11-$L$3,0)+IF(E11&gt;$M$3,E11-$M$3,0),IF(AND('User Input'!$F$8=1),IF(C11&gt;$K$3,C11-$K$3,0)+IF(D11&gt;$L$3,D11-$L$3,0)+IF(E11&gt;$M$3,E11-$M$3,0),IF(AND('User Input'!$G$8=1),IF(C11&gt;$K$3,C11-$K$3,0)+IF(D11&gt;$L$3,D11-$L$3,0),IF(AND('User Input'!$H$8=1),IF(D11&gt;$L$3,D11-$L$3,0)+IF(E11&gt;$M$3,E11-$M$3,0),0))))</f>
        <v>0</v>
      </c>
      <c r="J11" s="10"/>
    </row>
    <row r="12" spans="1:16">
      <c r="A12" s="39" t="str">
        <f>'User Input'!B14</f>
        <v>J</v>
      </c>
      <c r="B12" s="29">
        <f>COUNTIFS('Cheat Sheet'!$E$3:$E$350, A12,'Cheat Sheet'!$C$3:$C$350,"QB")</f>
        <v>0</v>
      </c>
      <c r="C12" s="29">
        <f>COUNTIFS('Cheat Sheet'!$E$3:$E$350, A12,'Cheat Sheet'!$C$3:$C$350,"RB")</f>
        <v>0</v>
      </c>
      <c r="D12" s="29">
        <f>COUNTIFS('Cheat Sheet'!$E$3:$E$350, A12,'Cheat Sheet'!$C$3:$C$350,"WR")</f>
        <v>0</v>
      </c>
      <c r="E12" s="29">
        <f>COUNTIFS('Cheat Sheet'!$E$3:$E$350, A12,'Cheat Sheet'!$C$3:$C$350,"TE")</f>
        <v>0</v>
      </c>
      <c r="F12" s="29">
        <f>COUNTIFS('Cheat Sheet'!$E$3:$E$350, A12,'Cheat Sheet'!$C$3:$C$350,"DST")</f>
        <v>0</v>
      </c>
      <c r="G12" s="29">
        <f>COUNTIFS('Cheat Sheet'!$E$3:$E$350, A12,'Cheat Sheet'!$C$3:$C$350,"K")</f>
        <v>0</v>
      </c>
      <c r="H12" s="22">
        <f>IF(AND('User Input'!$E$8=1),IF(B12&gt;$J$3,B12-$J$3,0)+IF(C12&gt;$K$3,C12-$K$3,0)+IF(D12&gt;$L$3,D12-$L$3,0)+IF(E12&gt;$M$3,E12-$M$3,0),IF(AND('User Input'!$F$8=1),IF(C12&gt;$K$3,C12-$K$3,0)+IF(D12&gt;$L$3,D12-$L$3,0)+IF(E12&gt;$M$3,E12-$M$3,0),IF(AND('User Input'!$G$8=1),IF(C12&gt;$K$3,C12-$K$3,0)+IF(D12&gt;$L$3,D12-$L$3,0),IF(AND('User Input'!$H$8=1),IF(D12&gt;$L$3,D12-$L$3,0)+IF(E12&gt;$M$3,E12-$M$3,0),0))))</f>
        <v>0</v>
      </c>
      <c r="J12" s="10"/>
    </row>
    <row r="13" spans="1:16">
      <c r="A13" s="39" t="str">
        <f>'User Input'!B15</f>
        <v>K</v>
      </c>
      <c r="B13" s="29">
        <f>COUNTIFS('Cheat Sheet'!$E$3:$E$350, A13,'Cheat Sheet'!$C$3:$C$350,"QB")</f>
        <v>0</v>
      </c>
      <c r="C13" s="29">
        <f>COUNTIFS('Cheat Sheet'!$E$3:$E$350, A13,'Cheat Sheet'!$C$3:$C$350,"RB")</f>
        <v>0</v>
      </c>
      <c r="D13" s="29">
        <f>COUNTIFS('Cheat Sheet'!$E$3:$E$350, A13,'Cheat Sheet'!$C$3:$C$350,"WR")</f>
        <v>0</v>
      </c>
      <c r="E13" s="29">
        <f>COUNTIFS('Cheat Sheet'!$E$3:$E$350, A13,'Cheat Sheet'!$C$3:$C$350,"TE")</f>
        <v>0</v>
      </c>
      <c r="F13" s="29">
        <f>COUNTIFS('Cheat Sheet'!$E$3:$E$350, A13,'Cheat Sheet'!$C$3:$C$350,"DST")</f>
        <v>0</v>
      </c>
      <c r="G13" s="29">
        <f>COUNTIFS('Cheat Sheet'!$E$3:$E$350, A13,'Cheat Sheet'!$C$3:$C$350,"K")</f>
        <v>0</v>
      </c>
      <c r="H13" s="22">
        <f>IF(AND('User Input'!$E$8=1),IF(B13&gt;$J$3,B13-$J$3,0)+IF(C13&gt;$K$3,C13-$K$3,0)+IF(D13&gt;$L$3,D13-$L$3,0)+IF(E13&gt;$M$3,E13-$M$3,0),IF(AND('User Input'!$F$8=1),IF(C13&gt;$K$3,C13-$K$3,0)+IF(D13&gt;$L$3,D13-$L$3,0)+IF(E13&gt;$M$3,E13-$M$3,0),IF(AND('User Input'!$G$8=1),IF(C13&gt;$K$3,C13-$K$3,0)+IF(D13&gt;$L$3,D13-$L$3,0),IF(AND('User Input'!$H$8=1),IF(D13&gt;$L$3,D13-$L$3,0)+IF(E13&gt;$M$3,E13-$M$3,0),0))))</f>
        <v>0</v>
      </c>
      <c r="J13" s="10"/>
    </row>
    <row r="14" spans="1:16">
      <c r="A14" s="39" t="str">
        <f>'User Input'!B16</f>
        <v>L</v>
      </c>
      <c r="B14" s="29">
        <f>COUNTIFS('Cheat Sheet'!$E$3:$E$350, A14,'Cheat Sheet'!$C$3:$C$350,"QB")</f>
        <v>0</v>
      </c>
      <c r="C14" s="29">
        <f>COUNTIFS('Cheat Sheet'!$E$3:$E$350, A14,'Cheat Sheet'!$C$3:$C$350,"RB")</f>
        <v>0</v>
      </c>
      <c r="D14" s="29">
        <f>COUNTIFS('Cheat Sheet'!$E$3:$E$350, A14,'Cheat Sheet'!$C$3:$C$350,"WR")</f>
        <v>0</v>
      </c>
      <c r="E14" s="29">
        <f>COUNTIFS('Cheat Sheet'!$E$3:$E$350, A14,'Cheat Sheet'!$C$3:$C$350,"TE")</f>
        <v>0</v>
      </c>
      <c r="F14" s="29">
        <f>COUNTIFS('Cheat Sheet'!$E$3:$E$350, A14,'Cheat Sheet'!$C$3:$C$350,"DST")</f>
        <v>0</v>
      </c>
      <c r="G14" s="29">
        <f>COUNTIFS('Cheat Sheet'!$E$3:$E$350, A14,'Cheat Sheet'!$C$3:$C$350,"K")</f>
        <v>0</v>
      </c>
      <c r="H14" s="22">
        <f>IF(AND('User Input'!$E$8=1),IF(B14&gt;$J$3,B14-$J$3,0)+IF(C14&gt;$K$3,C14-$K$3,0)+IF(D14&gt;$L$3,D14-$L$3,0)+IF(E14&gt;$M$3,E14-$M$3,0),IF(AND('User Input'!$F$8=1),IF(C14&gt;$K$3,C14-$K$3,0)+IF(D14&gt;$L$3,D14-$L$3,0)+IF(E14&gt;$M$3,E14-$M$3,0),IF(AND('User Input'!$G$8=1),IF(C14&gt;$K$3,C14-$K$3,0)+IF(D14&gt;$L$3,D14-$L$3,0),IF(AND('User Input'!$H$8=1),IF(D14&gt;$L$3,D14-$L$3,0)+IF(E14&gt;$M$3,E14-$M$3,0),0))))</f>
        <v>0</v>
      </c>
      <c r="J14" s="10"/>
    </row>
    <row r="15" spans="1:16">
      <c r="A15" s="39" t="str">
        <f>'User Input'!B17</f>
        <v xml:space="preserve"> </v>
      </c>
      <c r="B15" s="29">
        <f>COUNTIFS('Cheat Sheet'!$E$3:$E$350, A15,'Cheat Sheet'!$C$3:$C$350,"QB")</f>
        <v>0</v>
      </c>
      <c r="C15" s="29">
        <f>COUNTIFS('Cheat Sheet'!$E$3:$E$350, A15,'Cheat Sheet'!$C$3:$C$350,"RB")</f>
        <v>0</v>
      </c>
      <c r="D15" s="29">
        <f>COUNTIFS('Cheat Sheet'!$E$3:$E$350, A15,'Cheat Sheet'!$C$3:$C$350,"WR")</f>
        <v>0</v>
      </c>
      <c r="E15" s="29">
        <f>COUNTIFS('Cheat Sheet'!$E$3:$E$350, A15,'Cheat Sheet'!$C$3:$C$350,"TE")</f>
        <v>0</v>
      </c>
      <c r="F15" s="29">
        <f>COUNTIFS('Cheat Sheet'!$E$3:$E$350, A15,'Cheat Sheet'!$C$3:$C$350,"DST")</f>
        <v>0</v>
      </c>
      <c r="G15" s="29">
        <f>COUNTIFS('Cheat Sheet'!$E$3:$E$350, A15,'Cheat Sheet'!$C$3:$C$350,"K")</f>
        <v>0</v>
      </c>
      <c r="H15" s="22">
        <f>IF(AND('User Input'!$E$8=1),IF(B15&gt;$J$3,B15-$J$3,0)+IF(C15&gt;$K$3,C15-$K$3,0)+IF(D15&gt;$L$3,D15-$L$3,0)+IF(E15&gt;$M$3,E15-$M$3,0),IF(AND('User Input'!$F$8=1),IF(C15&gt;$K$3,C15-$K$3,0)+IF(D15&gt;$L$3,D15-$L$3,0)+IF(E15&gt;$M$3,E15-$M$3,0),IF(AND('User Input'!$G$8=1),IF(C15&gt;$K$3,C15-$K$3,0)+IF(D15&gt;$L$3,D15-$L$3,0),IF(AND('User Input'!$H$8=1),IF(D15&gt;$L$3,D15-$L$3,0)+IF(E15&gt;$M$3,E15-$M$3,0),0))))</f>
        <v>0</v>
      </c>
      <c r="J15" s="10"/>
    </row>
    <row r="16" spans="1:16">
      <c r="A16" s="39" t="str">
        <f>'User Input'!B18</f>
        <v xml:space="preserve"> </v>
      </c>
      <c r="B16" s="29">
        <f>COUNTIFS('Cheat Sheet'!$E$3:$E$350, A16,'Cheat Sheet'!$C$3:$C$350,"QB")</f>
        <v>0</v>
      </c>
      <c r="C16" s="29">
        <f>COUNTIFS('Cheat Sheet'!$E$3:$E$350, A16,'Cheat Sheet'!$C$3:$C$350,"RB")</f>
        <v>0</v>
      </c>
      <c r="D16" s="29">
        <f>COUNTIFS('Cheat Sheet'!$E$3:$E$350, A16,'Cheat Sheet'!$C$3:$C$350,"WR")</f>
        <v>0</v>
      </c>
      <c r="E16" s="29">
        <f>COUNTIFS('Cheat Sheet'!$E$3:$E$350, A16,'Cheat Sheet'!$C$3:$C$350,"TE")</f>
        <v>0</v>
      </c>
      <c r="F16" s="29">
        <f>COUNTIFS('Cheat Sheet'!$E$3:$E$350, A16,'Cheat Sheet'!$C$3:$C$350,"DST")</f>
        <v>0</v>
      </c>
      <c r="G16" s="29">
        <f>COUNTIFS('Cheat Sheet'!$E$3:$E$350, A16,'Cheat Sheet'!$C$3:$C$350,"K")</f>
        <v>0</v>
      </c>
      <c r="H16" s="22">
        <f>IF(AND('User Input'!$E$8=1),IF(B16&gt;$J$3,B16-$J$3,0)+IF(C16&gt;$K$3,C16-$K$3,0)+IF(D16&gt;$L$3,D16-$L$3,0)+IF(E16&gt;$M$3,E16-$M$3,0),IF(AND('User Input'!$F$8=1),IF(C16&gt;$K$3,C16-$K$3,0)+IF(D16&gt;$L$3,D16-$L$3,0)+IF(E16&gt;$M$3,E16-$M$3,0),IF(AND('User Input'!$G$8=1),IF(C16&gt;$K$3,C16-$K$3,0)+IF(D16&gt;$L$3,D16-$L$3,0),IF(AND('User Input'!$H$8=1),IF(D16&gt;$L$3,D16-$L$3,0)+IF(E16&gt;$M$3,E16-$M$3,0),0))))</f>
        <v>0</v>
      </c>
      <c r="J16" s="10"/>
    </row>
    <row r="17" spans="1:10">
      <c r="A17" s="39" t="str">
        <f>'User Input'!B19</f>
        <v xml:space="preserve"> </v>
      </c>
      <c r="B17" s="29">
        <f>COUNTIFS('Cheat Sheet'!$E$3:$E$350, A17,'Cheat Sheet'!$C$3:$C$350,"QB")</f>
        <v>0</v>
      </c>
      <c r="C17" s="29">
        <f>COUNTIFS('Cheat Sheet'!$E$3:$E$350, A17,'Cheat Sheet'!$C$3:$C$350,"RB")</f>
        <v>0</v>
      </c>
      <c r="D17" s="29">
        <f>COUNTIFS('Cheat Sheet'!$E$3:$E$350, A17,'Cheat Sheet'!$C$3:$C$350,"WR")</f>
        <v>0</v>
      </c>
      <c r="E17" s="29">
        <f>COUNTIFS('Cheat Sheet'!$E$3:$E$350, A17,'Cheat Sheet'!$C$3:$C$350,"TE")</f>
        <v>0</v>
      </c>
      <c r="F17" s="29">
        <f>COUNTIFS('Cheat Sheet'!$E$3:$E$350, A17,'Cheat Sheet'!$C$3:$C$350,"DST")</f>
        <v>0</v>
      </c>
      <c r="G17" s="29">
        <f>COUNTIFS('Cheat Sheet'!$E$3:$E$350, A17,'Cheat Sheet'!$C$3:$C$350,"K")</f>
        <v>0</v>
      </c>
      <c r="H17" s="22">
        <f>IF(AND('User Input'!$E$8=1),IF(B17&gt;$J$3,B17-$J$3,0)+IF(C17&gt;$K$3,C17-$K$3,0)+IF(D17&gt;$L$3,D17-$L$3,0)+IF(E17&gt;$M$3,E17-$M$3,0),IF(AND('User Input'!$F$8=1),IF(C17&gt;$K$3,C17-$K$3,0)+IF(D17&gt;$L$3,D17-$L$3,0)+IF(E17&gt;$M$3,E17-$M$3,0),IF(AND('User Input'!$G$8=1),IF(C17&gt;$K$3,C17-$K$3,0)+IF(D17&gt;$L$3,D17-$L$3,0),IF(AND('User Input'!$H$8=1),IF(D17&gt;$L$3,D17-$L$3,0)+IF(E17&gt;$M$3,E17-$M$3,0),0))))</f>
        <v>0</v>
      </c>
      <c r="J17" s="10"/>
    </row>
    <row r="18" spans="1:10" ht="15" thickBot="1">
      <c r="A18" s="42" t="str">
        <f>'User Input'!B20</f>
        <v xml:space="preserve"> </v>
      </c>
      <c r="B18" s="28">
        <f>COUNTIFS('Cheat Sheet'!$E$3:$E$350, A18,'Cheat Sheet'!$C$3:$C$350,"QB")</f>
        <v>0</v>
      </c>
      <c r="C18" s="28">
        <f>COUNTIFS('Cheat Sheet'!$E$3:$E$350, A18,'Cheat Sheet'!$C$3:$C$350,"RB")</f>
        <v>0</v>
      </c>
      <c r="D18" s="28">
        <f>COUNTIFS('Cheat Sheet'!$E$3:$E$350, A18,'Cheat Sheet'!$C$3:$C$350,"WR")</f>
        <v>0</v>
      </c>
      <c r="E18" s="28">
        <f>COUNTIFS('Cheat Sheet'!$E$3:$E$350, A18,'Cheat Sheet'!$C$3:$C$350,"TE")</f>
        <v>0</v>
      </c>
      <c r="F18" s="28">
        <f>COUNTIFS('Cheat Sheet'!$E$3:$E$350, A18,'Cheat Sheet'!$C$3:$C$350,"DST")</f>
        <v>0</v>
      </c>
      <c r="G18" s="28">
        <f>COUNTIFS('Cheat Sheet'!$E$3:$E$350, A18,'Cheat Sheet'!$C$3:$C$350,"K")</f>
        <v>0</v>
      </c>
      <c r="H18" s="24">
        <f>IF(AND('User Input'!$E$8=1),IF(B18&gt;$J$3,B18-$J$3,0)+IF(C18&gt;$K$3,C18-$K$3,0)+IF(D18&gt;$L$3,D18-$L$3,0)+IF(E18&gt;$M$3,E18-$M$3,0),IF(AND('User Input'!$F$8=1),IF(C18&gt;$K$3,C18-$K$3,0)+IF(D18&gt;$L$3,D18-$L$3,0)+IF(E18&gt;$M$3,E18-$M$3,0),IF(AND('User Input'!$G$8=1),IF(C18&gt;$K$3,C18-$K$3,0)+IF(D18&gt;$L$3,D18-$L$3,0),IF(AND('User Input'!$H$8=1),IF(D18&gt;$L$3,D18-$L$3,0)+IF(E18&gt;$M$3,E18-$M$3,0),0))))</f>
        <v>0</v>
      </c>
      <c r="J18" s="10"/>
    </row>
    <row r="19" spans="1:10">
      <c r="J19" s="10"/>
    </row>
    <row r="20" spans="1:10" ht="15" thickBot="1">
      <c r="J20" s="10"/>
    </row>
    <row r="21" spans="1:10">
      <c r="A21" s="67" t="s">
        <v>914</v>
      </c>
      <c r="B21" s="68"/>
      <c r="C21" s="68"/>
      <c r="D21" s="68"/>
      <c r="E21" s="68"/>
      <c r="F21" s="68"/>
      <c r="G21" s="69"/>
      <c r="J21" s="10"/>
    </row>
    <row r="22" spans="1:10">
      <c r="A22" s="38" t="s">
        <v>3</v>
      </c>
      <c r="B22" s="26" t="s">
        <v>43</v>
      </c>
      <c r="C22" s="26" t="s">
        <v>40</v>
      </c>
      <c r="D22" s="26" t="s">
        <v>58</v>
      </c>
      <c r="E22" s="26" t="s">
        <v>65</v>
      </c>
      <c r="F22" s="26" t="s">
        <v>372</v>
      </c>
      <c r="G22" s="27" t="s">
        <v>381</v>
      </c>
      <c r="J22" s="10"/>
    </row>
    <row r="23" spans="1:10">
      <c r="A23" s="39" t="str">
        <f>'User Input'!B5</f>
        <v>A</v>
      </c>
      <c r="B23" s="40" t="e">
        <f>IF('User Input'!$E$13=1,(SUMIFS('Cheat Sheet'!$U$3:$U$323,'Cheat Sheet'!$E$3:$E$323,A23,'Cheat Sheet'!$C$3:$C$323,$B$22)),IF('User Input'!$F$13=1,(SUMIFS('Cheat Sheet'!$V$3:$V$323,'Cheat Sheet'!$E$3:$E$323,A23,'Cheat Sheet'!$C$3:$C$323,$B$22)),IF('User Input'!$G$13=1,(SUMIFS('Cheat Sheet'!$W$3:$W$323,'Cheat Sheet'!$E$3:$E$323,A23,'Cheat Sheet'!$C$3:$C$323,$B$22)))))/(COUNTIFS('Cheat Sheet'!$E$3:$E$323,A23,'Cheat Sheet'!$C$3:$C$323,$B$22))</f>
        <v>#DIV/0!</v>
      </c>
      <c r="C23" s="40" t="e">
        <f>IF('User Input'!$E$13=1,(SUMIFS('Cheat Sheet'!$U$3:$U$323,'Cheat Sheet'!$E$3:$E$323,A23,'Cheat Sheet'!$C$3:$C$323,$C$22)),IF('User Input'!$F$13=1,(SUMIFS('Cheat Sheet'!$V$3:$V$323,'Cheat Sheet'!$E$3:$E$323,A23,'Cheat Sheet'!$C$3:$C$323,$C$22)),IF('User Input'!$G$13=1,(SUMIFS('Cheat Sheet'!$W$3:$W$323,'Cheat Sheet'!$E$3:$E$323,A23,'Cheat Sheet'!$C$3:$C$323,$C$22)))))/(COUNTIFS('Cheat Sheet'!$E$3:$E$323,A23,'Cheat Sheet'!$C$3:$C$323,$C$22))</f>
        <v>#DIV/0!</v>
      </c>
      <c r="D23" s="40" t="e">
        <f>IF('User Input'!$E$13=1,(SUMIFS('Cheat Sheet'!$U$3:$U$323,'Cheat Sheet'!$E$3:$E$323,A23,'Cheat Sheet'!$C$3:$C$323,$D$22)),IF('User Input'!$F$13=1,(SUMIFS('Cheat Sheet'!$V$3:$V$323,'Cheat Sheet'!$E$3:$E$323,A23,'Cheat Sheet'!$C$3:$C$323,$D$22)),IF('User Input'!$G$13=1,(SUMIFS('Cheat Sheet'!$W$3:$W$323,'Cheat Sheet'!$E$3:$E$323,A23,'Cheat Sheet'!$C$3:$C$323,$D$22)))))/(COUNTIFS('Cheat Sheet'!$E$3:$E$323,A23,'Cheat Sheet'!$C$3:$C$323,$D$22))</f>
        <v>#DIV/0!</v>
      </c>
      <c r="E23" s="40" t="e">
        <f>IF('User Input'!$E$13=1,(SUMIFS('Cheat Sheet'!$U$3:$U$323,'Cheat Sheet'!$E$3:$E$323,A23,'Cheat Sheet'!$C$3:$C$323,$E$22)),IF('User Input'!$F$13=1,(SUMIFS('Cheat Sheet'!$V$3:$V$323,'Cheat Sheet'!$E$3:$E$323,A23,'Cheat Sheet'!$C$3:$C$323,$E$22)),IF('User Input'!$G$13=1,(SUMIFS('Cheat Sheet'!$W$3:$W$323,'Cheat Sheet'!$E$3:$E$323,A23,'Cheat Sheet'!$C$3:$C$323,$E$22)))))/(COUNTIFS('Cheat Sheet'!$E$3:$E$323,A23,'Cheat Sheet'!$C$3:$C$323,$E$22))</f>
        <v>#DIV/0!</v>
      </c>
      <c r="F23" s="40" t="e">
        <f>IF('User Input'!$E$13=1,(SUMIFS('Cheat Sheet'!$U$3:$U$323,'Cheat Sheet'!$E$3:$E$323,A23,'Cheat Sheet'!$C$3:$C$323,$F$22)),IF('User Input'!$F$13=1,(SUMIFS('Cheat Sheet'!$V$3:$V$323,'Cheat Sheet'!$E$3:$E$323,A23,'Cheat Sheet'!$C$3:$C$323,$F$22)),IF('User Input'!$G$13=1,(SUMIFS('Cheat Sheet'!$W$3:$W$323,'Cheat Sheet'!$E$3:$E$323,A23,'Cheat Sheet'!$C$3:$C$323,$F$22)))))/(COUNTIFS('Cheat Sheet'!$E$3:$E$323,A23,'Cheat Sheet'!$C$3:$C$323,$F$22))</f>
        <v>#DIV/0!</v>
      </c>
      <c r="G23" s="41" t="e">
        <f>IF('User Input'!$E$13=1,(SUMIFS('Cheat Sheet'!$U$3:$U$323,'Cheat Sheet'!$E$3:$E$323,A23,'Cheat Sheet'!$C$3:$C$323,$G$22)),IF('User Input'!$F$13=1,(SUMIFS('Cheat Sheet'!$V$3:$V$323,'Cheat Sheet'!$E$3:$E$323,A23,'Cheat Sheet'!$C$3:$C$323,$G$22)),IF('User Input'!$G$13=1,(SUMIFS('Cheat Sheet'!$W$3:$W$323,'Cheat Sheet'!$E$3:$E$323,A23,'Cheat Sheet'!$C$3:$C$323,$G$22)))))/(COUNTIFS('Cheat Sheet'!$E$3:$E$323,A23,'Cheat Sheet'!$C$3:$C$323,$G$22))</f>
        <v>#DIV/0!</v>
      </c>
      <c r="J23" s="10"/>
    </row>
    <row r="24" spans="1:10">
      <c r="A24" s="39" t="str">
        <f>'User Input'!B6</f>
        <v>B</v>
      </c>
      <c r="B24" s="40" t="e">
        <f>IF('User Input'!$E$13=1,(SUMIFS('Cheat Sheet'!$U$3:$U$323,'Cheat Sheet'!$E$3:$E$323,A24,'Cheat Sheet'!$C$3:$C$323,$B$22)),IF('User Input'!$F$13=1,(SUMIFS('Cheat Sheet'!$V$3:$V$323,'Cheat Sheet'!$E$3:$E$323,A24,'Cheat Sheet'!$C$3:$C$323,$B$22)),IF('User Input'!$G$13=1,(SUMIFS('Cheat Sheet'!$W$3:$W$323,'Cheat Sheet'!$E$3:$E$323,A24,'Cheat Sheet'!$C$3:$C$323,$B$22)))))/(COUNTIFS('Cheat Sheet'!$E$3:$E$323,A24,'Cheat Sheet'!$C$3:$C$323,$B$22))</f>
        <v>#DIV/0!</v>
      </c>
      <c r="C24" s="40" t="e">
        <f>IF('User Input'!$E$13=1,(SUMIFS('Cheat Sheet'!$U$3:$U$323,'Cheat Sheet'!$E$3:$E$323,A24,'Cheat Sheet'!$C$3:$C$323,$C$22)),IF('User Input'!$F$13=1,(SUMIFS('Cheat Sheet'!$V$3:$V$323,'Cheat Sheet'!$E$3:$E$323,A24,'Cheat Sheet'!$C$3:$C$323,$C$22)),IF('User Input'!$G$13=1,(SUMIFS('Cheat Sheet'!$W$3:$W$323,'Cheat Sheet'!$E$3:$E$323,A24,'Cheat Sheet'!$C$3:$C$323,$C$22)))))/(COUNTIFS('Cheat Sheet'!$E$3:$E$323,A24,'Cheat Sheet'!$C$3:$C$323,$C$22))</f>
        <v>#DIV/0!</v>
      </c>
      <c r="D24" s="40" t="e">
        <f>IF('User Input'!$E$13=1,(SUMIFS('Cheat Sheet'!$U$3:$U$323,'Cheat Sheet'!$E$3:$E$323,A24,'Cheat Sheet'!$C$3:$C$323,$D$22)),IF('User Input'!$F$13=1,(SUMIFS('Cheat Sheet'!$V$3:$V$323,'Cheat Sheet'!$E$3:$E$323,A24,'Cheat Sheet'!$C$3:$C$323,$D$22)),IF('User Input'!$G$13=1,(SUMIFS('Cheat Sheet'!$W$3:$W$323,'Cheat Sheet'!$E$3:$E$323,A24,'Cheat Sheet'!$C$3:$C$323,$D$22)))))/(COUNTIFS('Cheat Sheet'!$E$3:$E$323,A24,'Cheat Sheet'!$C$3:$C$323,$D$22))</f>
        <v>#DIV/0!</v>
      </c>
      <c r="E24" s="40" t="e">
        <f>IF('User Input'!$E$13=1,(SUMIFS('Cheat Sheet'!$U$3:$U$323,'Cheat Sheet'!$E$3:$E$323,A24,'Cheat Sheet'!$C$3:$C$323,$E$22)),IF('User Input'!$F$13=1,(SUMIFS('Cheat Sheet'!$V$3:$V$323,'Cheat Sheet'!$E$3:$E$323,A24,'Cheat Sheet'!$C$3:$C$323,$E$22)),IF('User Input'!$G$13=1,(SUMIFS('Cheat Sheet'!$W$3:$W$323,'Cheat Sheet'!$E$3:$E$323,A24,'Cheat Sheet'!$C$3:$C$323,$E$22)))))/(COUNTIFS('Cheat Sheet'!$E$3:$E$323,A24,'Cheat Sheet'!$C$3:$C$323,$E$22))</f>
        <v>#DIV/0!</v>
      </c>
      <c r="F24" s="40" t="e">
        <f>IF('User Input'!$E$13=1,(SUMIFS('Cheat Sheet'!$U$3:$U$323,'Cheat Sheet'!$E$3:$E$323,A24,'Cheat Sheet'!$C$3:$C$323,$F$22)),IF('User Input'!$F$13=1,(SUMIFS('Cheat Sheet'!$V$3:$V$323,'Cheat Sheet'!$E$3:$E$323,A24,'Cheat Sheet'!$C$3:$C$323,$F$22)),IF('User Input'!$G$13=1,(SUMIFS('Cheat Sheet'!$W$3:$W$323,'Cheat Sheet'!$E$3:$E$323,A24,'Cheat Sheet'!$C$3:$C$323,$F$22)))))/(COUNTIFS('Cheat Sheet'!$E$3:$E$323,A24,'Cheat Sheet'!$C$3:$C$323,$F$22))</f>
        <v>#DIV/0!</v>
      </c>
      <c r="G24" s="41" t="e">
        <f>IF('User Input'!$E$13=1,(SUMIFS('Cheat Sheet'!$U$3:$U$323,'Cheat Sheet'!$E$3:$E$323,A24,'Cheat Sheet'!$C$3:$C$323,$G$22)),IF('User Input'!$F$13=1,(SUMIFS('Cheat Sheet'!$V$3:$V$323,'Cheat Sheet'!$E$3:$E$323,A24,'Cheat Sheet'!$C$3:$C$323,$G$22)),IF('User Input'!$G$13=1,(SUMIFS('Cheat Sheet'!$W$3:$W$323,'Cheat Sheet'!$E$3:$E$323,A24,'Cheat Sheet'!$C$3:$C$323,$G$22)))))/(COUNTIFS('Cheat Sheet'!$E$3:$E$323,A24,'Cheat Sheet'!$C$3:$C$323,$G$22))</f>
        <v>#DIV/0!</v>
      </c>
      <c r="J24" s="10"/>
    </row>
    <row r="25" spans="1:10">
      <c r="A25" s="39" t="str">
        <f>'User Input'!B7</f>
        <v>C</v>
      </c>
      <c r="B25" s="40" t="e">
        <f>IF('User Input'!$E$13=1,(SUMIFS('Cheat Sheet'!$U$3:$U$323,'Cheat Sheet'!$E$3:$E$323,A25,'Cheat Sheet'!$C$3:$C$323,$B$22)),IF('User Input'!$F$13=1,(SUMIFS('Cheat Sheet'!$V$3:$V$323,'Cheat Sheet'!$E$3:$E$323,A25,'Cheat Sheet'!$C$3:$C$323,$B$22)),IF('User Input'!$G$13=1,(SUMIFS('Cheat Sheet'!$W$3:$W$323,'Cheat Sheet'!$E$3:$E$323,A25,'Cheat Sheet'!$C$3:$C$323,$B$22)))))/(COUNTIFS('Cheat Sheet'!$E$3:$E$323,A25,'Cheat Sheet'!$C$3:$C$323,$B$22))</f>
        <v>#DIV/0!</v>
      </c>
      <c r="C25" s="40" t="e">
        <f>IF('User Input'!$E$13=1,(SUMIFS('Cheat Sheet'!$U$3:$U$323,'Cheat Sheet'!$E$3:$E$323,A25,'Cheat Sheet'!$C$3:$C$323,$C$22)),IF('User Input'!$F$13=1,(SUMIFS('Cheat Sheet'!$V$3:$V$323,'Cheat Sheet'!$E$3:$E$323,A25,'Cheat Sheet'!$C$3:$C$323,$C$22)),IF('User Input'!$G$13=1,(SUMIFS('Cheat Sheet'!$W$3:$W$323,'Cheat Sheet'!$E$3:$E$323,A25,'Cheat Sheet'!$C$3:$C$323,$C$22)))))/(COUNTIFS('Cheat Sheet'!$E$3:$E$323,A25,'Cheat Sheet'!$C$3:$C$323,$C$22))</f>
        <v>#DIV/0!</v>
      </c>
      <c r="D25" s="40" t="e">
        <f>IF('User Input'!$E$13=1,(SUMIFS('Cheat Sheet'!$U$3:$U$323,'Cheat Sheet'!$E$3:$E$323,A25,'Cheat Sheet'!$C$3:$C$323,$D$22)),IF('User Input'!$F$13=1,(SUMIFS('Cheat Sheet'!$V$3:$V$323,'Cheat Sheet'!$E$3:$E$323,A25,'Cheat Sheet'!$C$3:$C$323,$D$22)),IF('User Input'!$G$13=1,(SUMIFS('Cheat Sheet'!$W$3:$W$323,'Cheat Sheet'!$E$3:$E$323,A25,'Cheat Sheet'!$C$3:$C$323,$D$22)))))/(COUNTIFS('Cheat Sheet'!$E$3:$E$323,A25,'Cheat Sheet'!$C$3:$C$323,$D$22))</f>
        <v>#DIV/0!</v>
      </c>
      <c r="E25" s="40" t="e">
        <f>IF('User Input'!$E$13=1,(SUMIFS('Cheat Sheet'!$U$3:$U$323,'Cheat Sheet'!$E$3:$E$323,A25,'Cheat Sheet'!$C$3:$C$323,$E$22)),IF('User Input'!$F$13=1,(SUMIFS('Cheat Sheet'!$V$3:$V$323,'Cheat Sheet'!$E$3:$E$323,A25,'Cheat Sheet'!$C$3:$C$323,$E$22)),IF('User Input'!$G$13=1,(SUMIFS('Cheat Sheet'!$W$3:$W$323,'Cheat Sheet'!$E$3:$E$323,A25,'Cheat Sheet'!$C$3:$C$323,$E$22)))))/(COUNTIFS('Cheat Sheet'!$E$3:$E$323,A25,'Cheat Sheet'!$C$3:$C$323,$E$22))</f>
        <v>#DIV/0!</v>
      </c>
      <c r="F25" s="40" t="e">
        <f>IF('User Input'!$E$13=1,(SUMIFS('Cheat Sheet'!$U$3:$U$323,'Cheat Sheet'!$E$3:$E$323,A25,'Cheat Sheet'!$C$3:$C$323,$F$22)),IF('User Input'!$F$13=1,(SUMIFS('Cheat Sheet'!$V$3:$V$323,'Cheat Sheet'!$E$3:$E$323,A25,'Cheat Sheet'!$C$3:$C$323,$F$22)),IF('User Input'!$G$13=1,(SUMIFS('Cheat Sheet'!$W$3:$W$323,'Cheat Sheet'!$E$3:$E$323,A25,'Cheat Sheet'!$C$3:$C$323,$F$22)))))/(COUNTIFS('Cheat Sheet'!$E$3:$E$323,A25,'Cheat Sheet'!$C$3:$C$323,$F$22))</f>
        <v>#DIV/0!</v>
      </c>
      <c r="G25" s="41" t="e">
        <f>IF('User Input'!$E$13=1,(SUMIFS('Cheat Sheet'!$U$3:$U$323,'Cheat Sheet'!$E$3:$E$323,A25,'Cheat Sheet'!$C$3:$C$323,$G$22)),IF('User Input'!$F$13=1,(SUMIFS('Cheat Sheet'!$V$3:$V$323,'Cheat Sheet'!$E$3:$E$323,A25,'Cheat Sheet'!$C$3:$C$323,$G$22)),IF('User Input'!$G$13=1,(SUMIFS('Cheat Sheet'!$W$3:$W$323,'Cheat Sheet'!$E$3:$E$323,A25,'Cheat Sheet'!$C$3:$C$323,$G$22)))))/(COUNTIFS('Cheat Sheet'!$E$3:$E$323,A25,'Cheat Sheet'!$C$3:$C$323,$G$22))</f>
        <v>#DIV/0!</v>
      </c>
      <c r="J25" s="10"/>
    </row>
    <row r="26" spans="1:10">
      <c r="A26" s="39" t="str">
        <f>'User Input'!B8</f>
        <v>D</v>
      </c>
      <c r="B26" s="40" t="e">
        <f>IF('User Input'!$E$13=1,(SUMIFS('Cheat Sheet'!$U$3:$U$323,'Cheat Sheet'!$E$3:$E$323,A26,'Cheat Sheet'!$C$3:$C$323,$B$22)),IF('User Input'!$F$13=1,(SUMIFS('Cheat Sheet'!$V$3:$V$323,'Cheat Sheet'!$E$3:$E$323,A26,'Cheat Sheet'!$C$3:$C$323,$B$22)),IF('User Input'!$G$13=1,(SUMIFS('Cheat Sheet'!$W$3:$W$323,'Cheat Sheet'!$E$3:$E$323,A26,'Cheat Sheet'!$C$3:$C$323,$B$22)))))/(COUNTIFS('Cheat Sheet'!$E$3:$E$323,A26,'Cheat Sheet'!$C$3:$C$323,$B$22))</f>
        <v>#DIV/0!</v>
      </c>
      <c r="C26" s="40" t="e">
        <f>IF('User Input'!$E$13=1,(SUMIFS('Cheat Sheet'!$U$3:$U$323,'Cheat Sheet'!$E$3:$E$323,A26,'Cheat Sheet'!$C$3:$C$323,$C$22)),IF('User Input'!$F$13=1,(SUMIFS('Cheat Sheet'!$V$3:$V$323,'Cheat Sheet'!$E$3:$E$323,A26,'Cheat Sheet'!$C$3:$C$323,$C$22)),IF('User Input'!$G$13=1,(SUMIFS('Cheat Sheet'!$W$3:$W$323,'Cheat Sheet'!$E$3:$E$323,A26,'Cheat Sheet'!$C$3:$C$323,$C$22)))))/(COUNTIFS('Cheat Sheet'!$E$3:$E$323,A26,'Cheat Sheet'!$C$3:$C$323,$C$22))</f>
        <v>#DIV/0!</v>
      </c>
      <c r="D26" s="40" t="e">
        <f>IF('User Input'!$E$13=1,(SUMIFS('Cheat Sheet'!$U$3:$U$323,'Cheat Sheet'!$E$3:$E$323,A26,'Cheat Sheet'!$C$3:$C$323,$D$22)),IF('User Input'!$F$13=1,(SUMIFS('Cheat Sheet'!$V$3:$V$323,'Cheat Sheet'!$E$3:$E$323,A26,'Cheat Sheet'!$C$3:$C$323,$D$22)),IF('User Input'!$G$13=1,(SUMIFS('Cheat Sheet'!$W$3:$W$323,'Cheat Sheet'!$E$3:$E$323,A26,'Cheat Sheet'!$C$3:$C$323,$D$22)))))/(COUNTIFS('Cheat Sheet'!$E$3:$E$323,A26,'Cheat Sheet'!$C$3:$C$323,$D$22))</f>
        <v>#DIV/0!</v>
      </c>
      <c r="E26" s="40" t="e">
        <f>IF('User Input'!$E$13=1,(SUMIFS('Cheat Sheet'!$U$3:$U$323,'Cheat Sheet'!$E$3:$E$323,A26,'Cheat Sheet'!$C$3:$C$323,$E$22)),IF('User Input'!$F$13=1,(SUMIFS('Cheat Sheet'!$V$3:$V$323,'Cheat Sheet'!$E$3:$E$323,A26,'Cheat Sheet'!$C$3:$C$323,$E$22)),IF('User Input'!$G$13=1,(SUMIFS('Cheat Sheet'!$W$3:$W$323,'Cheat Sheet'!$E$3:$E$323,A26,'Cheat Sheet'!$C$3:$C$323,$E$22)))))/(COUNTIFS('Cheat Sheet'!$E$3:$E$323,A26,'Cheat Sheet'!$C$3:$C$323,$E$22))</f>
        <v>#DIV/0!</v>
      </c>
      <c r="F26" s="40" t="e">
        <f>IF('User Input'!$E$13=1,(SUMIFS('Cheat Sheet'!$U$3:$U$323,'Cheat Sheet'!$E$3:$E$323,A26,'Cheat Sheet'!$C$3:$C$323,$F$22)),IF('User Input'!$F$13=1,(SUMIFS('Cheat Sheet'!$V$3:$V$323,'Cheat Sheet'!$E$3:$E$323,A26,'Cheat Sheet'!$C$3:$C$323,$F$22)),IF('User Input'!$G$13=1,(SUMIFS('Cheat Sheet'!$W$3:$W$323,'Cheat Sheet'!$E$3:$E$323,A26,'Cheat Sheet'!$C$3:$C$323,$F$22)))))/(COUNTIFS('Cheat Sheet'!$E$3:$E$323,A26,'Cheat Sheet'!$C$3:$C$323,$F$22))</f>
        <v>#DIV/0!</v>
      </c>
      <c r="G26" s="41" t="e">
        <f>IF('User Input'!$E$13=1,(SUMIFS('Cheat Sheet'!$U$3:$U$323,'Cheat Sheet'!$E$3:$E$323,A26,'Cheat Sheet'!$C$3:$C$323,$G$22)),IF('User Input'!$F$13=1,(SUMIFS('Cheat Sheet'!$V$3:$V$323,'Cheat Sheet'!$E$3:$E$323,A26,'Cheat Sheet'!$C$3:$C$323,$G$22)),IF('User Input'!$G$13=1,(SUMIFS('Cheat Sheet'!$W$3:$W$323,'Cheat Sheet'!$E$3:$E$323,A26,'Cheat Sheet'!$C$3:$C$323,$G$22)))))/(COUNTIFS('Cheat Sheet'!$E$3:$E$323,A26,'Cheat Sheet'!$C$3:$C$323,$G$22))</f>
        <v>#DIV/0!</v>
      </c>
      <c r="J26" s="10"/>
    </row>
    <row r="27" spans="1:10">
      <c r="A27" s="39" t="str">
        <f>'User Input'!B9</f>
        <v>E</v>
      </c>
      <c r="B27" s="40" t="e">
        <f>IF('User Input'!$E$13=1,(SUMIFS('Cheat Sheet'!$U$3:$U$323,'Cheat Sheet'!$E$3:$E$323,A27,'Cheat Sheet'!$C$3:$C$323,$B$22)),IF('User Input'!$F$13=1,(SUMIFS('Cheat Sheet'!$V$3:$V$323,'Cheat Sheet'!$E$3:$E$323,A27,'Cheat Sheet'!$C$3:$C$323,$B$22)),IF('User Input'!$G$13=1,(SUMIFS('Cheat Sheet'!$W$3:$W$323,'Cheat Sheet'!$E$3:$E$323,A27,'Cheat Sheet'!$C$3:$C$323,$B$22)))))/(COUNTIFS('Cheat Sheet'!$E$3:$E$323,A27,'Cheat Sheet'!$C$3:$C$323,$B$22))</f>
        <v>#DIV/0!</v>
      </c>
      <c r="C27" s="40" t="e">
        <f>IF('User Input'!$E$13=1,(SUMIFS('Cheat Sheet'!$U$3:$U$323,'Cheat Sheet'!$E$3:$E$323,A27,'Cheat Sheet'!$C$3:$C$323,$C$22)),IF('User Input'!$F$13=1,(SUMIFS('Cheat Sheet'!$V$3:$V$323,'Cheat Sheet'!$E$3:$E$323,A27,'Cheat Sheet'!$C$3:$C$323,$C$22)),IF('User Input'!$G$13=1,(SUMIFS('Cheat Sheet'!$W$3:$W$323,'Cheat Sheet'!$E$3:$E$323,A27,'Cheat Sheet'!$C$3:$C$323,$C$22)))))/(COUNTIFS('Cheat Sheet'!$E$3:$E$323,A27,'Cheat Sheet'!$C$3:$C$323,$C$22))</f>
        <v>#DIV/0!</v>
      </c>
      <c r="D27" s="40" t="e">
        <f>IF('User Input'!$E$13=1,(SUMIFS('Cheat Sheet'!$U$3:$U$323,'Cheat Sheet'!$E$3:$E$323,A27,'Cheat Sheet'!$C$3:$C$323,$D$22)),IF('User Input'!$F$13=1,(SUMIFS('Cheat Sheet'!$V$3:$V$323,'Cheat Sheet'!$E$3:$E$323,A27,'Cheat Sheet'!$C$3:$C$323,$D$22)),IF('User Input'!$G$13=1,(SUMIFS('Cheat Sheet'!$W$3:$W$323,'Cheat Sheet'!$E$3:$E$323,A27,'Cheat Sheet'!$C$3:$C$323,$D$22)))))/(COUNTIFS('Cheat Sheet'!$E$3:$E$323,A27,'Cheat Sheet'!$C$3:$C$323,$D$22))</f>
        <v>#DIV/0!</v>
      </c>
      <c r="E27" s="40" t="e">
        <f>IF('User Input'!$E$13=1,(SUMIFS('Cheat Sheet'!$U$3:$U$323,'Cheat Sheet'!$E$3:$E$323,A27,'Cheat Sheet'!$C$3:$C$323,$E$22)),IF('User Input'!$F$13=1,(SUMIFS('Cheat Sheet'!$V$3:$V$323,'Cheat Sheet'!$E$3:$E$323,A27,'Cheat Sheet'!$C$3:$C$323,$E$22)),IF('User Input'!$G$13=1,(SUMIFS('Cheat Sheet'!$W$3:$W$323,'Cheat Sheet'!$E$3:$E$323,A27,'Cheat Sheet'!$C$3:$C$323,$E$22)))))/(COUNTIFS('Cheat Sheet'!$E$3:$E$323,A27,'Cheat Sheet'!$C$3:$C$323,$E$22))</f>
        <v>#DIV/0!</v>
      </c>
      <c r="F27" s="40" t="e">
        <f>IF('User Input'!$E$13=1,(SUMIFS('Cheat Sheet'!$U$3:$U$323,'Cheat Sheet'!$E$3:$E$323,A27,'Cheat Sheet'!$C$3:$C$323,$F$22)),IF('User Input'!$F$13=1,(SUMIFS('Cheat Sheet'!$V$3:$V$323,'Cheat Sheet'!$E$3:$E$323,A27,'Cheat Sheet'!$C$3:$C$323,$F$22)),IF('User Input'!$G$13=1,(SUMIFS('Cheat Sheet'!$W$3:$W$323,'Cheat Sheet'!$E$3:$E$323,A27,'Cheat Sheet'!$C$3:$C$323,$F$22)))))/(COUNTIFS('Cheat Sheet'!$E$3:$E$323,A27,'Cheat Sheet'!$C$3:$C$323,$F$22))</f>
        <v>#DIV/0!</v>
      </c>
      <c r="G27" s="41" t="e">
        <f>IF('User Input'!$E$13=1,(SUMIFS('Cheat Sheet'!$U$3:$U$323,'Cheat Sheet'!$E$3:$E$323,A27,'Cheat Sheet'!$C$3:$C$323,$G$22)),IF('User Input'!$F$13=1,(SUMIFS('Cheat Sheet'!$V$3:$V$323,'Cheat Sheet'!$E$3:$E$323,A27,'Cheat Sheet'!$C$3:$C$323,$G$22)),IF('User Input'!$G$13=1,(SUMIFS('Cheat Sheet'!$W$3:$W$323,'Cheat Sheet'!$E$3:$E$323,A27,'Cheat Sheet'!$C$3:$C$323,$G$22)))))/(COUNTIFS('Cheat Sheet'!$E$3:$E$323,A27,'Cheat Sheet'!$C$3:$C$323,$G$22))</f>
        <v>#DIV/0!</v>
      </c>
      <c r="J27" s="10"/>
    </row>
    <row r="28" spans="1:10">
      <c r="A28" s="39" t="str">
        <f>'User Input'!B10</f>
        <v>F</v>
      </c>
      <c r="B28" s="40" t="e">
        <f>IF('User Input'!$E$13=1,(SUMIFS('Cheat Sheet'!$U$3:$U$323,'Cheat Sheet'!$E$3:$E$323,A28,'Cheat Sheet'!$C$3:$C$323,$B$22)),IF('User Input'!$F$13=1,(SUMIFS('Cheat Sheet'!$V$3:$V$323,'Cheat Sheet'!$E$3:$E$323,A28,'Cheat Sheet'!$C$3:$C$323,$B$22)),IF('User Input'!$G$13=1,(SUMIFS('Cheat Sheet'!$W$3:$W$323,'Cheat Sheet'!$E$3:$E$323,A28,'Cheat Sheet'!$C$3:$C$323,$B$22)))))/(COUNTIFS('Cheat Sheet'!$E$3:$E$323,A28,'Cheat Sheet'!$C$3:$C$323,$B$22))</f>
        <v>#DIV/0!</v>
      </c>
      <c r="C28" s="40" t="e">
        <f>IF('User Input'!$E$13=1,(SUMIFS('Cheat Sheet'!$U$3:$U$323,'Cheat Sheet'!$E$3:$E$323,A28,'Cheat Sheet'!$C$3:$C$323,$C$22)),IF('User Input'!$F$13=1,(SUMIFS('Cheat Sheet'!$V$3:$V$323,'Cheat Sheet'!$E$3:$E$323,A28,'Cheat Sheet'!$C$3:$C$323,$C$22)),IF('User Input'!$G$13=1,(SUMIFS('Cheat Sheet'!$W$3:$W$323,'Cheat Sheet'!$E$3:$E$323,A28,'Cheat Sheet'!$C$3:$C$323,$C$22)))))/(COUNTIFS('Cheat Sheet'!$E$3:$E$323,A28,'Cheat Sheet'!$C$3:$C$323,$C$22))</f>
        <v>#DIV/0!</v>
      </c>
      <c r="D28" s="40" t="e">
        <f>IF('User Input'!$E$13=1,(SUMIFS('Cheat Sheet'!$U$3:$U$323,'Cheat Sheet'!$E$3:$E$323,A28,'Cheat Sheet'!$C$3:$C$323,$D$22)),IF('User Input'!$F$13=1,(SUMIFS('Cheat Sheet'!$V$3:$V$323,'Cheat Sheet'!$E$3:$E$323,A28,'Cheat Sheet'!$C$3:$C$323,$D$22)),IF('User Input'!$G$13=1,(SUMIFS('Cheat Sheet'!$W$3:$W$323,'Cheat Sheet'!$E$3:$E$323,A28,'Cheat Sheet'!$C$3:$C$323,$D$22)))))/(COUNTIFS('Cheat Sheet'!$E$3:$E$323,A28,'Cheat Sheet'!$C$3:$C$323,$D$22))</f>
        <v>#DIV/0!</v>
      </c>
      <c r="E28" s="40" t="e">
        <f>IF('User Input'!$E$13=1,(SUMIFS('Cheat Sheet'!$U$3:$U$323,'Cheat Sheet'!$E$3:$E$323,A28,'Cheat Sheet'!$C$3:$C$323,$E$22)),IF('User Input'!$F$13=1,(SUMIFS('Cheat Sheet'!$V$3:$V$323,'Cheat Sheet'!$E$3:$E$323,A28,'Cheat Sheet'!$C$3:$C$323,$E$22)),IF('User Input'!$G$13=1,(SUMIFS('Cheat Sheet'!$W$3:$W$323,'Cheat Sheet'!$E$3:$E$323,A28,'Cheat Sheet'!$C$3:$C$323,$E$22)))))/(COUNTIFS('Cheat Sheet'!$E$3:$E$323,A28,'Cheat Sheet'!$C$3:$C$323,$E$22))</f>
        <v>#DIV/0!</v>
      </c>
      <c r="F28" s="40" t="e">
        <f>IF('User Input'!$E$13=1,(SUMIFS('Cheat Sheet'!$U$3:$U$323,'Cheat Sheet'!$E$3:$E$323,A28,'Cheat Sheet'!$C$3:$C$323,$F$22)),IF('User Input'!$F$13=1,(SUMIFS('Cheat Sheet'!$V$3:$V$323,'Cheat Sheet'!$E$3:$E$323,A28,'Cheat Sheet'!$C$3:$C$323,$F$22)),IF('User Input'!$G$13=1,(SUMIFS('Cheat Sheet'!$W$3:$W$323,'Cheat Sheet'!$E$3:$E$323,A28,'Cheat Sheet'!$C$3:$C$323,$F$22)))))/(COUNTIFS('Cheat Sheet'!$E$3:$E$323,A28,'Cheat Sheet'!$C$3:$C$323,$F$22))</f>
        <v>#DIV/0!</v>
      </c>
      <c r="G28" s="41" t="e">
        <f>IF('User Input'!$E$13=1,(SUMIFS('Cheat Sheet'!$U$3:$U$323,'Cheat Sheet'!$E$3:$E$323,A28,'Cheat Sheet'!$C$3:$C$323,$G$22)),IF('User Input'!$F$13=1,(SUMIFS('Cheat Sheet'!$V$3:$V$323,'Cheat Sheet'!$E$3:$E$323,A28,'Cheat Sheet'!$C$3:$C$323,$G$22)),IF('User Input'!$G$13=1,(SUMIFS('Cheat Sheet'!$W$3:$W$323,'Cheat Sheet'!$E$3:$E$323,A28,'Cheat Sheet'!$C$3:$C$323,$G$22)))))/(COUNTIFS('Cheat Sheet'!$E$3:$E$323,A28,'Cheat Sheet'!$C$3:$C$323,$G$22))</f>
        <v>#DIV/0!</v>
      </c>
    </row>
    <row r="29" spans="1:10">
      <c r="A29" s="39" t="str">
        <f>'User Input'!B11</f>
        <v>G</v>
      </c>
      <c r="B29" s="40" t="e">
        <f>IF('User Input'!$E$13=1,(SUMIFS('Cheat Sheet'!$U$3:$U$323,'Cheat Sheet'!$E$3:$E$323,A29,'Cheat Sheet'!$C$3:$C$323,$B$22)),IF('User Input'!$F$13=1,(SUMIFS('Cheat Sheet'!$V$3:$V$323,'Cheat Sheet'!$E$3:$E$323,A29,'Cheat Sheet'!$C$3:$C$323,$B$22)),IF('User Input'!$G$13=1,(SUMIFS('Cheat Sheet'!$W$3:$W$323,'Cheat Sheet'!$E$3:$E$323,A29,'Cheat Sheet'!$C$3:$C$323,$B$22)))))/(COUNTIFS('Cheat Sheet'!$E$3:$E$323,A29,'Cheat Sheet'!$C$3:$C$323,$B$22))</f>
        <v>#DIV/0!</v>
      </c>
      <c r="C29" s="40" t="e">
        <f>IF('User Input'!$E$13=1,(SUMIFS('Cheat Sheet'!$U$3:$U$323,'Cheat Sheet'!$E$3:$E$323,A29,'Cheat Sheet'!$C$3:$C$323,$C$22)),IF('User Input'!$F$13=1,(SUMIFS('Cheat Sheet'!$V$3:$V$323,'Cheat Sheet'!$E$3:$E$323,A29,'Cheat Sheet'!$C$3:$C$323,$C$22)),IF('User Input'!$G$13=1,(SUMIFS('Cheat Sheet'!$W$3:$W$323,'Cheat Sheet'!$E$3:$E$323,A29,'Cheat Sheet'!$C$3:$C$323,$C$22)))))/(COUNTIFS('Cheat Sheet'!$E$3:$E$323,A29,'Cheat Sheet'!$C$3:$C$323,$C$22))</f>
        <v>#DIV/0!</v>
      </c>
      <c r="D29" s="40" t="e">
        <f>IF('User Input'!$E$13=1,(SUMIFS('Cheat Sheet'!$U$3:$U$323,'Cheat Sheet'!$E$3:$E$323,A29,'Cheat Sheet'!$C$3:$C$323,$D$22)),IF('User Input'!$F$13=1,(SUMIFS('Cheat Sheet'!$V$3:$V$323,'Cheat Sheet'!$E$3:$E$323,A29,'Cheat Sheet'!$C$3:$C$323,$D$22)),IF('User Input'!$G$13=1,(SUMIFS('Cheat Sheet'!$W$3:$W$323,'Cheat Sheet'!$E$3:$E$323,A29,'Cheat Sheet'!$C$3:$C$323,$D$22)))))/(COUNTIFS('Cheat Sheet'!$E$3:$E$323,A29,'Cheat Sheet'!$C$3:$C$323,$D$22))</f>
        <v>#DIV/0!</v>
      </c>
      <c r="E29" s="40" t="e">
        <f>IF('User Input'!$E$13=1,(SUMIFS('Cheat Sheet'!$U$3:$U$323,'Cheat Sheet'!$E$3:$E$323,A29,'Cheat Sheet'!$C$3:$C$323,$E$22)),IF('User Input'!$F$13=1,(SUMIFS('Cheat Sheet'!$V$3:$V$323,'Cheat Sheet'!$E$3:$E$323,A29,'Cheat Sheet'!$C$3:$C$323,$E$22)),IF('User Input'!$G$13=1,(SUMIFS('Cheat Sheet'!$W$3:$W$323,'Cheat Sheet'!$E$3:$E$323,A29,'Cheat Sheet'!$C$3:$C$323,$E$22)))))/(COUNTIFS('Cheat Sheet'!$E$3:$E$323,A29,'Cheat Sheet'!$C$3:$C$323,$E$22))</f>
        <v>#DIV/0!</v>
      </c>
      <c r="F29" s="40" t="e">
        <f>IF('User Input'!$E$13=1,(SUMIFS('Cheat Sheet'!$U$3:$U$323,'Cheat Sheet'!$E$3:$E$323,A29,'Cheat Sheet'!$C$3:$C$323,$F$22)),IF('User Input'!$F$13=1,(SUMIFS('Cheat Sheet'!$V$3:$V$323,'Cheat Sheet'!$E$3:$E$323,A29,'Cheat Sheet'!$C$3:$C$323,$F$22)),IF('User Input'!$G$13=1,(SUMIFS('Cheat Sheet'!$W$3:$W$323,'Cheat Sheet'!$E$3:$E$323,A29,'Cheat Sheet'!$C$3:$C$323,$F$22)))))/(COUNTIFS('Cheat Sheet'!$E$3:$E$323,A29,'Cheat Sheet'!$C$3:$C$323,$F$22))</f>
        <v>#DIV/0!</v>
      </c>
      <c r="G29" s="41" t="e">
        <f>IF('User Input'!$E$13=1,(SUMIFS('Cheat Sheet'!$U$3:$U$323,'Cheat Sheet'!$E$3:$E$323,A29,'Cheat Sheet'!$C$3:$C$323,$G$22)),IF('User Input'!$F$13=1,(SUMIFS('Cheat Sheet'!$V$3:$V$323,'Cheat Sheet'!$E$3:$E$323,A29,'Cheat Sheet'!$C$3:$C$323,$G$22)),IF('User Input'!$G$13=1,(SUMIFS('Cheat Sheet'!$W$3:$W$323,'Cheat Sheet'!$E$3:$E$323,A29,'Cheat Sheet'!$C$3:$C$323,$G$22)))))/(COUNTIFS('Cheat Sheet'!$E$3:$E$323,A29,'Cheat Sheet'!$C$3:$C$323,$G$22))</f>
        <v>#DIV/0!</v>
      </c>
    </row>
    <row r="30" spans="1:10">
      <c r="A30" s="39" t="str">
        <f>'User Input'!B12</f>
        <v>H</v>
      </c>
      <c r="B30" s="40" t="e">
        <f>IF('User Input'!$E$13=1,(SUMIFS('Cheat Sheet'!$U$3:$U$323,'Cheat Sheet'!$E$3:$E$323,A30,'Cheat Sheet'!$C$3:$C$323,$B$22)),IF('User Input'!$F$13=1,(SUMIFS('Cheat Sheet'!$V$3:$V$323,'Cheat Sheet'!$E$3:$E$323,A30,'Cheat Sheet'!$C$3:$C$323,$B$22)),IF('User Input'!$G$13=1,(SUMIFS('Cheat Sheet'!$W$3:$W$323,'Cheat Sheet'!$E$3:$E$323,A30,'Cheat Sheet'!$C$3:$C$323,$B$22)))))/(COUNTIFS('Cheat Sheet'!$E$3:$E$323,A30,'Cheat Sheet'!$C$3:$C$323,$B$22))</f>
        <v>#DIV/0!</v>
      </c>
      <c r="C30" s="40" t="e">
        <f>IF('User Input'!$E$13=1,(SUMIFS('Cheat Sheet'!$U$3:$U$323,'Cheat Sheet'!$E$3:$E$323,A30,'Cheat Sheet'!$C$3:$C$323,$C$22)),IF('User Input'!$F$13=1,(SUMIFS('Cheat Sheet'!$V$3:$V$323,'Cheat Sheet'!$E$3:$E$323,A30,'Cheat Sheet'!$C$3:$C$323,$C$22)),IF('User Input'!$G$13=1,(SUMIFS('Cheat Sheet'!$W$3:$W$323,'Cheat Sheet'!$E$3:$E$323,A30,'Cheat Sheet'!$C$3:$C$323,$C$22)))))/(COUNTIFS('Cheat Sheet'!$E$3:$E$323,A30,'Cheat Sheet'!$C$3:$C$323,$C$22))</f>
        <v>#DIV/0!</v>
      </c>
      <c r="D30" s="40" t="e">
        <f>IF('User Input'!$E$13=1,(SUMIFS('Cheat Sheet'!$U$3:$U$323,'Cheat Sheet'!$E$3:$E$323,A30,'Cheat Sheet'!$C$3:$C$323,$D$22)),IF('User Input'!$F$13=1,(SUMIFS('Cheat Sheet'!$V$3:$V$323,'Cheat Sheet'!$E$3:$E$323,A30,'Cheat Sheet'!$C$3:$C$323,$D$22)),IF('User Input'!$G$13=1,(SUMIFS('Cheat Sheet'!$W$3:$W$323,'Cheat Sheet'!$E$3:$E$323,A30,'Cheat Sheet'!$C$3:$C$323,$D$22)))))/(COUNTIFS('Cheat Sheet'!$E$3:$E$323,A30,'Cheat Sheet'!$C$3:$C$323,$D$22))</f>
        <v>#DIV/0!</v>
      </c>
      <c r="E30" s="40" t="e">
        <f>IF('User Input'!$E$13=1,(SUMIFS('Cheat Sheet'!$U$3:$U$323,'Cheat Sheet'!$E$3:$E$323,A30,'Cheat Sheet'!$C$3:$C$323,$E$22)),IF('User Input'!$F$13=1,(SUMIFS('Cheat Sheet'!$V$3:$V$323,'Cheat Sheet'!$E$3:$E$323,A30,'Cheat Sheet'!$C$3:$C$323,$E$22)),IF('User Input'!$G$13=1,(SUMIFS('Cheat Sheet'!$W$3:$W$323,'Cheat Sheet'!$E$3:$E$323,A30,'Cheat Sheet'!$C$3:$C$323,$E$22)))))/(COUNTIFS('Cheat Sheet'!$E$3:$E$323,A30,'Cheat Sheet'!$C$3:$C$323,$E$22))</f>
        <v>#DIV/0!</v>
      </c>
      <c r="F30" s="40" t="e">
        <f>IF('User Input'!$E$13=1,(SUMIFS('Cheat Sheet'!$U$3:$U$323,'Cheat Sheet'!$E$3:$E$323,A30,'Cheat Sheet'!$C$3:$C$323,$F$22)),IF('User Input'!$F$13=1,(SUMIFS('Cheat Sheet'!$V$3:$V$323,'Cheat Sheet'!$E$3:$E$323,A30,'Cheat Sheet'!$C$3:$C$323,$F$22)),IF('User Input'!$G$13=1,(SUMIFS('Cheat Sheet'!$W$3:$W$323,'Cheat Sheet'!$E$3:$E$323,A30,'Cheat Sheet'!$C$3:$C$323,$F$22)))))/(COUNTIFS('Cheat Sheet'!$E$3:$E$323,A30,'Cheat Sheet'!$C$3:$C$323,$F$22))</f>
        <v>#DIV/0!</v>
      </c>
      <c r="G30" s="41" t="e">
        <f>IF('User Input'!$E$13=1,(SUMIFS('Cheat Sheet'!$U$3:$U$323,'Cheat Sheet'!$E$3:$E$323,A30,'Cheat Sheet'!$C$3:$C$323,$G$22)),IF('User Input'!$F$13=1,(SUMIFS('Cheat Sheet'!$V$3:$V$323,'Cheat Sheet'!$E$3:$E$323,A30,'Cheat Sheet'!$C$3:$C$323,$G$22)),IF('User Input'!$G$13=1,(SUMIFS('Cheat Sheet'!$W$3:$W$323,'Cheat Sheet'!$E$3:$E$323,A30,'Cheat Sheet'!$C$3:$C$323,$G$22)))))/(COUNTIFS('Cheat Sheet'!$E$3:$E$323,A30,'Cheat Sheet'!$C$3:$C$323,$G$22))</f>
        <v>#DIV/0!</v>
      </c>
    </row>
    <row r="31" spans="1:10">
      <c r="A31" s="39" t="str">
        <f>'User Input'!B13</f>
        <v>I</v>
      </c>
      <c r="B31" s="40" t="e">
        <f>IF('User Input'!$E$13=1,(SUMIFS('Cheat Sheet'!$U$3:$U$323,'Cheat Sheet'!$E$3:$E$323,A31,'Cheat Sheet'!$C$3:$C$323,$B$22)),IF('User Input'!$F$13=1,(SUMIFS('Cheat Sheet'!$V$3:$V$323,'Cheat Sheet'!$E$3:$E$323,A31,'Cheat Sheet'!$C$3:$C$323,$B$22)),IF('User Input'!$G$13=1,(SUMIFS('Cheat Sheet'!$W$3:$W$323,'Cheat Sheet'!$E$3:$E$323,A31,'Cheat Sheet'!$C$3:$C$323,$B$22)))))/(COUNTIFS('Cheat Sheet'!$E$3:$E$323,A31,'Cheat Sheet'!$C$3:$C$323,$B$22))</f>
        <v>#DIV/0!</v>
      </c>
      <c r="C31" s="40" t="e">
        <f>IF('User Input'!$E$13=1,(SUMIFS('Cheat Sheet'!$U$3:$U$323,'Cheat Sheet'!$E$3:$E$323,A31,'Cheat Sheet'!$C$3:$C$323,$C$22)),IF('User Input'!$F$13=1,(SUMIFS('Cheat Sheet'!$V$3:$V$323,'Cheat Sheet'!$E$3:$E$323,A31,'Cheat Sheet'!$C$3:$C$323,$C$22)),IF('User Input'!$G$13=1,(SUMIFS('Cheat Sheet'!$W$3:$W$323,'Cheat Sheet'!$E$3:$E$323,A31,'Cheat Sheet'!$C$3:$C$323,$C$22)))))/(COUNTIFS('Cheat Sheet'!$E$3:$E$323,A31,'Cheat Sheet'!$C$3:$C$323,$C$22))</f>
        <v>#DIV/0!</v>
      </c>
      <c r="D31" s="40" t="e">
        <f>IF('User Input'!$E$13=1,(SUMIFS('Cheat Sheet'!$U$3:$U$323,'Cheat Sheet'!$E$3:$E$323,A31,'Cheat Sheet'!$C$3:$C$323,$D$22)),IF('User Input'!$F$13=1,(SUMIFS('Cheat Sheet'!$V$3:$V$323,'Cheat Sheet'!$E$3:$E$323,A31,'Cheat Sheet'!$C$3:$C$323,$D$22)),IF('User Input'!$G$13=1,(SUMIFS('Cheat Sheet'!$W$3:$W$323,'Cheat Sheet'!$E$3:$E$323,A31,'Cheat Sheet'!$C$3:$C$323,$D$22)))))/(COUNTIFS('Cheat Sheet'!$E$3:$E$323,A31,'Cheat Sheet'!$C$3:$C$323,$D$22))</f>
        <v>#DIV/0!</v>
      </c>
      <c r="E31" s="40" t="e">
        <f>IF('User Input'!$E$13=1,(SUMIFS('Cheat Sheet'!$U$3:$U$323,'Cheat Sheet'!$E$3:$E$323,A31,'Cheat Sheet'!$C$3:$C$323,$E$22)),IF('User Input'!$F$13=1,(SUMIFS('Cheat Sheet'!$V$3:$V$323,'Cheat Sheet'!$E$3:$E$323,A31,'Cheat Sheet'!$C$3:$C$323,$E$22)),IF('User Input'!$G$13=1,(SUMIFS('Cheat Sheet'!$W$3:$W$323,'Cheat Sheet'!$E$3:$E$323,A31,'Cheat Sheet'!$C$3:$C$323,$E$22)))))/(COUNTIFS('Cheat Sheet'!$E$3:$E$323,A31,'Cheat Sheet'!$C$3:$C$323,$E$22))</f>
        <v>#DIV/0!</v>
      </c>
      <c r="F31" s="40" t="e">
        <f>IF('User Input'!$E$13=1,(SUMIFS('Cheat Sheet'!$U$3:$U$323,'Cheat Sheet'!$E$3:$E$323,A31,'Cheat Sheet'!$C$3:$C$323,$F$22)),IF('User Input'!$F$13=1,(SUMIFS('Cheat Sheet'!$V$3:$V$323,'Cheat Sheet'!$E$3:$E$323,A31,'Cheat Sheet'!$C$3:$C$323,$F$22)),IF('User Input'!$G$13=1,(SUMIFS('Cheat Sheet'!$W$3:$W$323,'Cheat Sheet'!$E$3:$E$323,A31,'Cheat Sheet'!$C$3:$C$323,$F$22)))))/(COUNTIFS('Cheat Sheet'!$E$3:$E$323,A31,'Cheat Sheet'!$C$3:$C$323,$F$22))</f>
        <v>#DIV/0!</v>
      </c>
      <c r="G31" s="41" t="e">
        <f>IF('User Input'!$E$13=1,(SUMIFS('Cheat Sheet'!$U$3:$U$323,'Cheat Sheet'!$E$3:$E$323,A31,'Cheat Sheet'!$C$3:$C$323,$G$22)),IF('User Input'!$F$13=1,(SUMIFS('Cheat Sheet'!$V$3:$V$323,'Cheat Sheet'!$E$3:$E$323,A31,'Cheat Sheet'!$C$3:$C$323,$G$22)),IF('User Input'!$G$13=1,(SUMIFS('Cheat Sheet'!$W$3:$W$323,'Cheat Sheet'!$E$3:$E$323,A31,'Cheat Sheet'!$C$3:$C$323,$G$22)))))/(COUNTIFS('Cheat Sheet'!$E$3:$E$323,A31,'Cheat Sheet'!$C$3:$C$323,$G$22))</f>
        <v>#DIV/0!</v>
      </c>
    </row>
    <row r="32" spans="1:10">
      <c r="A32" s="39" t="str">
        <f>'User Input'!B14</f>
        <v>J</v>
      </c>
      <c r="B32" s="40" t="e">
        <f>IF('User Input'!$E$13=1,(SUMIFS('Cheat Sheet'!$U$3:$U$323,'Cheat Sheet'!$E$3:$E$323,A32,'Cheat Sheet'!$C$3:$C$323,$B$22)),IF('User Input'!$F$13=1,(SUMIFS('Cheat Sheet'!$V$3:$V$323,'Cheat Sheet'!$E$3:$E$323,A32,'Cheat Sheet'!$C$3:$C$323,$B$22)),IF('User Input'!$G$13=1,(SUMIFS('Cheat Sheet'!$W$3:$W$323,'Cheat Sheet'!$E$3:$E$323,A32,'Cheat Sheet'!$C$3:$C$323,$B$22)))))/(COUNTIFS('Cheat Sheet'!$E$3:$E$323,A32,'Cheat Sheet'!$C$3:$C$323,$B$22))</f>
        <v>#DIV/0!</v>
      </c>
      <c r="C32" s="40" t="e">
        <f>IF('User Input'!$E$13=1,(SUMIFS('Cheat Sheet'!$U$3:$U$323,'Cheat Sheet'!$E$3:$E$323,A32,'Cheat Sheet'!$C$3:$C$323,$C$22)),IF('User Input'!$F$13=1,(SUMIFS('Cheat Sheet'!$V$3:$V$323,'Cheat Sheet'!$E$3:$E$323,A32,'Cheat Sheet'!$C$3:$C$323,$C$22)),IF('User Input'!$G$13=1,(SUMIFS('Cheat Sheet'!$W$3:$W$323,'Cheat Sheet'!$E$3:$E$323,A32,'Cheat Sheet'!$C$3:$C$323,$C$22)))))/(COUNTIFS('Cheat Sheet'!$E$3:$E$323,A32,'Cheat Sheet'!$C$3:$C$323,$C$22))</f>
        <v>#DIV/0!</v>
      </c>
      <c r="D32" s="40" t="e">
        <f>IF('User Input'!$E$13=1,(SUMIFS('Cheat Sheet'!$U$3:$U$323,'Cheat Sheet'!$E$3:$E$323,A32,'Cheat Sheet'!$C$3:$C$323,$D$22)),IF('User Input'!$F$13=1,(SUMIFS('Cheat Sheet'!$V$3:$V$323,'Cheat Sheet'!$E$3:$E$323,A32,'Cheat Sheet'!$C$3:$C$323,$D$22)),IF('User Input'!$G$13=1,(SUMIFS('Cheat Sheet'!$W$3:$W$323,'Cheat Sheet'!$E$3:$E$323,A32,'Cheat Sheet'!$C$3:$C$323,$D$22)))))/(COUNTIFS('Cheat Sheet'!$E$3:$E$323,A32,'Cheat Sheet'!$C$3:$C$323,$D$22))</f>
        <v>#DIV/0!</v>
      </c>
      <c r="E32" s="40" t="e">
        <f>IF('User Input'!$E$13=1,(SUMIFS('Cheat Sheet'!$U$3:$U$323,'Cheat Sheet'!$E$3:$E$323,A32,'Cheat Sheet'!$C$3:$C$323,$E$22)),IF('User Input'!$F$13=1,(SUMIFS('Cheat Sheet'!$V$3:$V$323,'Cheat Sheet'!$E$3:$E$323,A32,'Cheat Sheet'!$C$3:$C$323,$E$22)),IF('User Input'!$G$13=1,(SUMIFS('Cheat Sheet'!$W$3:$W$323,'Cheat Sheet'!$E$3:$E$323,A32,'Cheat Sheet'!$C$3:$C$323,$E$22)))))/(COUNTIFS('Cheat Sheet'!$E$3:$E$323,A32,'Cheat Sheet'!$C$3:$C$323,$E$22))</f>
        <v>#DIV/0!</v>
      </c>
      <c r="F32" s="40" t="e">
        <f>IF('User Input'!$E$13=1,(SUMIFS('Cheat Sheet'!$U$3:$U$323,'Cheat Sheet'!$E$3:$E$323,A32,'Cheat Sheet'!$C$3:$C$323,$F$22)),IF('User Input'!$F$13=1,(SUMIFS('Cheat Sheet'!$V$3:$V$323,'Cheat Sheet'!$E$3:$E$323,A32,'Cheat Sheet'!$C$3:$C$323,$F$22)),IF('User Input'!$G$13=1,(SUMIFS('Cheat Sheet'!$W$3:$W$323,'Cheat Sheet'!$E$3:$E$323,A32,'Cheat Sheet'!$C$3:$C$323,$F$22)))))/(COUNTIFS('Cheat Sheet'!$E$3:$E$323,A32,'Cheat Sheet'!$C$3:$C$323,$F$22))</f>
        <v>#DIV/0!</v>
      </c>
      <c r="G32" s="41" t="e">
        <f>IF('User Input'!$E$13=1,(SUMIFS('Cheat Sheet'!$U$3:$U$323,'Cheat Sheet'!$E$3:$E$323,A32,'Cheat Sheet'!$C$3:$C$323,$G$22)),IF('User Input'!$F$13=1,(SUMIFS('Cheat Sheet'!$V$3:$V$323,'Cheat Sheet'!$E$3:$E$323,A32,'Cheat Sheet'!$C$3:$C$323,$G$22)),IF('User Input'!$G$13=1,(SUMIFS('Cheat Sheet'!$W$3:$W$323,'Cheat Sheet'!$E$3:$E$323,A32,'Cheat Sheet'!$C$3:$C$323,$G$22)))))/(COUNTIFS('Cheat Sheet'!$E$3:$E$323,A32,'Cheat Sheet'!$C$3:$C$323,$G$22))</f>
        <v>#DIV/0!</v>
      </c>
    </row>
    <row r="33" spans="1:7">
      <c r="A33" s="39" t="str">
        <f>'User Input'!B15</f>
        <v>K</v>
      </c>
      <c r="B33" s="40" t="e">
        <f>IF('User Input'!$E$13=1,(SUMIFS('Cheat Sheet'!$U$3:$U$323,'Cheat Sheet'!$E$3:$E$323,A33,'Cheat Sheet'!$C$3:$C$323,$B$22)),IF('User Input'!$F$13=1,(SUMIFS('Cheat Sheet'!$V$3:$V$323,'Cheat Sheet'!$E$3:$E$323,A33,'Cheat Sheet'!$C$3:$C$323,$B$22)),IF('User Input'!$G$13=1,(SUMIFS('Cheat Sheet'!$W$3:$W$323,'Cheat Sheet'!$E$3:$E$323,A33,'Cheat Sheet'!$C$3:$C$323,$B$22)))))/(COUNTIFS('Cheat Sheet'!$E$3:$E$323,A33,'Cheat Sheet'!$C$3:$C$323,$B$22))</f>
        <v>#DIV/0!</v>
      </c>
      <c r="C33" s="40" t="e">
        <f>IF('User Input'!$E$13=1,(SUMIFS('Cheat Sheet'!$U$3:$U$323,'Cheat Sheet'!$E$3:$E$323,A33,'Cheat Sheet'!$C$3:$C$323,$C$22)),IF('User Input'!$F$13=1,(SUMIFS('Cheat Sheet'!$V$3:$V$323,'Cheat Sheet'!$E$3:$E$323,A33,'Cheat Sheet'!$C$3:$C$323,$C$22)),IF('User Input'!$G$13=1,(SUMIFS('Cheat Sheet'!$W$3:$W$323,'Cheat Sheet'!$E$3:$E$323,A33,'Cheat Sheet'!$C$3:$C$323,$C$22)))))/(COUNTIFS('Cheat Sheet'!$E$3:$E$323,A33,'Cheat Sheet'!$C$3:$C$323,$C$22))</f>
        <v>#DIV/0!</v>
      </c>
      <c r="D33" s="40" t="e">
        <f>IF('User Input'!$E$13=1,(SUMIFS('Cheat Sheet'!$U$3:$U$323,'Cheat Sheet'!$E$3:$E$323,A33,'Cheat Sheet'!$C$3:$C$323,$D$22)),IF('User Input'!$F$13=1,(SUMIFS('Cheat Sheet'!$V$3:$V$323,'Cheat Sheet'!$E$3:$E$323,A33,'Cheat Sheet'!$C$3:$C$323,$D$22)),IF('User Input'!$G$13=1,(SUMIFS('Cheat Sheet'!$W$3:$W$323,'Cheat Sheet'!$E$3:$E$323,A33,'Cheat Sheet'!$C$3:$C$323,$D$22)))))/(COUNTIFS('Cheat Sheet'!$E$3:$E$323,A33,'Cheat Sheet'!$C$3:$C$323,$D$22))</f>
        <v>#DIV/0!</v>
      </c>
      <c r="E33" s="40" t="e">
        <f>IF('User Input'!$E$13=1,(SUMIFS('Cheat Sheet'!$U$3:$U$323,'Cheat Sheet'!$E$3:$E$323,A33,'Cheat Sheet'!$C$3:$C$323,$E$22)),IF('User Input'!$F$13=1,(SUMIFS('Cheat Sheet'!$V$3:$V$323,'Cheat Sheet'!$E$3:$E$323,A33,'Cheat Sheet'!$C$3:$C$323,$E$22)),IF('User Input'!$G$13=1,(SUMIFS('Cheat Sheet'!$W$3:$W$323,'Cheat Sheet'!$E$3:$E$323,A33,'Cheat Sheet'!$C$3:$C$323,$E$22)))))/(COUNTIFS('Cheat Sheet'!$E$3:$E$323,A33,'Cheat Sheet'!$C$3:$C$323,$E$22))</f>
        <v>#DIV/0!</v>
      </c>
      <c r="F33" s="40" t="e">
        <f>IF('User Input'!$E$13=1,(SUMIFS('Cheat Sheet'!$U$3:$U$323,'Cheat Sheet'!$E$3:$E$323,A33,'Cheat Sheet'!$C$3:$C$323,$F$22)),IF('User Input'!$F$13=1,(SUMIFS('Cheat Sheet'!$V$3:$V$323,'Cheat Sheet'!$E$3:$E$323,A33,'Cheat Sheet'!$C$3:$C$323,$F$22)),IF('User Input'!$G$13=1,(SUMIFS('Cheat Sheet'!$W$3:$W$323,'Cheat Sheet'!$E$3:$E$323,A33,'Cheat Sheet'!$C$3:$C$323,$F$22)))))/(COUNTIFS('Cheat Sheet'!$E$3:$E$323,A33,'Cheat Sheet'!$C$3:$C$323,$F$22))</f>
        <v>#DIV/0!</v>
      </c>
      <c r="G33" s="41" t="e">
        <f>IF('User Input'!$E$13=1,(SUMIFS('Cheat Sheet'!$U$3:$U$323,'Cheat Sheet'!$E$3:$E$323,A33,'Cheat Sheet'!$C$3:$C$323,$G$22)),IF('User Input'!$F$13=1,(SUMIFS('Cheat Sheet'!$V$3:$V$323,'Cheat Sheet'!$E$3:$E$323,A33,'Cheat Sheet'!$C$3:$C$323,$G$22)),IF('User Input'!$G$13=1,(SUMIFS('Cheat Sheet'!$W$3:$W$323,'Cheat Sheet'!$E$3:$E$323,A33,'Cheat Sheet'!$C$3:$C$323,$G$22)))))/(COUNTIFS('Cheat Sheet'!$E$3:$E$323,A33,'Cheat Sheet'!$C$3:$C$323,$G$22))</f>
        <v>#DIV/0!</v>
      </c>
    </row>
    <row r="34" spans="1:7">
      <c r="A34" s="39" t="str">
        <f>'User Input'!B16</f>
        <v>L</v>
      </c>
      <c r="B34" s="40" t="e">
        <f>IF('User Input'!$E$13=1,(SUMIFS('Cheat Sheet'!$U$3:$U$323,'Cheat Sheet'!$E$3:$E$323,A34,'Cheat Sheet'!$C$3:$C$323,$B$22)),IF('User Input'!$F$13=1,(SUMIFS('Cheat Sheet'!$V$3:$V$323,'Cheat Sheet'!$E$3:$E$323,A34,'Cheat Sheet'!$C$3:$C$323,$B$22)),IF('User Input'!$G$13=1,(SUMIFS('Cheat Sheet'!$W$3:$W$323,'Cheat Sheet'!$E$3:$E$323,A34,'Cheat Sheet'!$C$3:$C$323,$B$22)))))/(COUNTIFS('Cheat Sheet'!$E$3:$E$323,A34,'Cheat Sheet'!$C$3:$C$323,$B$22))</f>
        <v>#DIV/0!</v>
      </c>
      <c r="C34" s="40" t="e">
        <f>IF('User Input'!$E$13=1,(SUMIFS('Cheat Sheet'!$U$3:$U$323,'Cheat Sheet'!$E$3:$E$323,A34,'Cheat Sheet'!$C$3:$C$323,$C$22)),IF('User Input'!$F$13=1,(SUMIFS('Cheat Sheet'!$V$3:$V$323,'Cheat Sheet'!$E$3:$E$323,A34,'Cheat Sheet'!$C$3:$C$323,$C$22)),IF('User Input'!$G$13=1,(SUMIFS('Cheat Sheet'!$W$3:$W$323,'Cheat Sheet'!$E$3:$E$323,A34,'Cheat Sheet'!$C$3:$C$323,$C$22)))))/(COUNTIFS('Cheat Sheet'!$E$3:$E$323,A34,'Cheat Sheet'!$C$3:$C$323,$C$22))</f>
        <v>#DIV/0!</v>
      </c>
      <c r="D34" s="40" t="e">
        <f>IF('User Input'!$E$13=1,(SUMIFS('Cheat Sheet'!$U$3:$U$323,'Cheat Sheet'!$E$3:$E$323,A34,'Cheat Sheet'!$C$3:$C$323,$D$22)),IF('User Input'!$F$13=1,(SUMIFS('Cheat Sheet'!$V$3:$V$323,'Cheat Sheet'!$E$3:$E$323,A34,'Cheat Sheet'!$C$3:$C$323,$D$22)),IF('User Input'!$G$13=1,(SUMIFS('Cheat Sheet'!$W$3:$W$323,'Cheat Sheet'!$E$3:$E$323,A34,'Cheat Sheet'!$C$3:$C$323,$D$22)))))/(COUNTIFS('Cheat Sheet'!$E$3:$E$323,A34,'Cheat Sheet'!$C$3:$C$323,$D$22))</f>
        <v>#DIV/0!</v>
      </c>
      <c r="E34" s="40" t="e">
        <f>IF('User Input'!$E$13=1,(SUMIFS('Cheat Sheet'!$U$3:$U$323,'Cheat Sheet'!$E$3:$E$323,A34,'Cheat Sheet'!$C$3:$C$323,$E$22)),IF('User Input'!$F$13=1,(SUMIFS('Cheat Sheet'!$V$3:$V$323,'Cheat Sheet'!$E$3:$E$323,A34,'Cheat Sheet'!$C$3:$C$323,$E$22)),IF('User Input'!$G$13=1,(SUMIFS('Cheat Sheet'!$W$3:$W$323,'Cheat Sheet'!$E$3:$E$323,A34,'Cheat Sheet'!$C$3:$C$323,$E$22)))))/(COUNTIFS('Cheat Sheet'!$E$3:$E$323,A34,'Cheat Sheet'!$C$3:$C$323,$E$22))</f>
        <v>#DIV/0!</v>
      </c>
      <c r="F34" s="40" t="e">
        <f>IF('User Input'!$E$13=1,(SUMIFS('Cheat Sheet'!$U$3:$U$323,'Cheat Sheet'!$E$3:$E$323,A34,'Cheat Sheet'!$C$3:$C$323,$F$22)),IF('User Input'!$F$13=1,(SUMIFS('Cheat Sheet'!$V$3:$V$323,'Cheat Sheet'!$E$3:$E$323,A34,'Cheat Sheet'!$C$3:$C$323,$F$22)),IF('User Input'!$G$13=1,(SUMIFS('Cheat Sheet'!$W$3:$W$323,'Cheat Sheet'!$E$3:$E$323,A34,'Cheat Sheet'!$C$3:$C$323,$F$22)))))/(COUNTIFS('Cheat Sheet'!$E$3:$E$323,A34,'Cheat Sheet'!$C$3:$C$323,$F$22))</f>
        <v>#DIV/0!</v>
      </c>
      <c r="G34" s="41" t="e">
        <f>IF('User Input'!$E$13=1,(SUMIFS('Cheat Sheet'!$U$3:$U$323,'Cheat Sheet'!$E$3:$E$323,A34,'Cheat Sheet'!$C$3:$C$323,$G$22)),IF('User Input'!$F$13=1,(SUMIFS('Cheat Sheet'!$V$3:$V$323,'Cheat Sheet'!$E$3:$E$323,A34,'Cheat Sheet'!$C$3:$C$323,$G$22)),IF('User Input'!$G$13=1,(SUMIFS('Cheat Sheet'!$W$3:$W$323,'Cheat Sheet'!$E$3:$E$323,A34,'Cheat Sheet'!$C$3:$C$323,$G$22)))))/(COUNTIFS('Cheat Sheet'!$E$3:$E$323,A34,'Cheat Sheet'!$C$3:$C$323,$G$22))</f>
        <v>#DIV/0!</v>
      </c>
    </row>
    <row r="35" spans="1:7">
      <c r="A35" s="39" t="str">
        <f>'User Input'!B17</f>
        <v xml:space="preserve"> </v>
      </c>
      <c r="B35" s="40" t="e">
        <f>IF('User Input'!$E$13=1,(SUMIFS('Cheat Sheet'!$U$3:$U$323,'Cheat Sheet'!$E$3:$E$323,A35,'Cheat Sheet'!$C$3:$C$323,$B$22)),IF('User Input'!$F$13=1,(SUMIFS('Cheat Sheet'!$V$3:$V$323,'Cheat Sheet'!$E$3:$E$323,A35,'Cheat Sheet'!$C$3:$C$323,$B$22)),IF('User Input'!$G$13=1,(SUMIFS('Cheat Sheet'!$W$3:$W$323,'Cheat Sheet'!$E$3:$E$323,A35,'Cheat Sheet'!$C$3:$C$323,$B$22)))))/(COUNTIFS('Cheat Sheet'!$E$3:$E$323,A35,'Cheat Sheet'!$C$3:$C$323,$B$22))</f>
        <v>#DIV/0!</v>
      </c>
      <c r="C35" s="40" t="e">
        <f>IF('User Input'!$E$13=1,(SUMIFS('Cheat Sheet'!$U$3:$U$323,'Cheat Sheet'!$E$3:$E$323,A35,'Cheat Sheet'!$C$3:$C$323,$C$22)),IF('User Input'!$F$13=1,(SUMIFS('Cheat Sheet'!$V$3:$V$323,'Cheat Sheet'!$E$3:$E$323,A35,'Cheat Sheet'!$C$3:$C$323,$C$22)),IF('User Input'!$G$13=1,(SUMIFS('Cheat Sheet'!$W$3:$W$323,'Cheat Sheet'!$E$3:$E$323,A35,'Cheat Sheet'!$C$3:$C$323,$C$22)))))/(COUNTIFS('Cheat Sheet'!$E$3:$E$323,A35,'Cheat Sheet'!$C$3:$C$323,$C$22))</f>
        <v>#DIV/0!</v>
      </c>
      <c r="D35" s="40" t="e">
        <f>IF('User Input'!$E$13=1,(SUMIFS('Cheat Sheet'!$U$3:$U$323,'Cheat Sheet'!$E$3:$E$323,A35,'Cheat Sheet'!$C$3:$C$323,$D$22)),IF('User Input'!$F$13=1,(SUMIFS('Cheat Sheet'!$V$3:$V$323,'Cheat Sheet'!$E$3:$E$323,A35,'Cheat Sheet'!$C$3:$C$323,$D$22)),IF('User Input'!$G$13=1,(SUMIFS('Cheat Sheet'!$W$3:$W$323,'Cheat Sheet'!$E$3:$E$323,A35,'Cheat Sheet'!$C$3:$C$323,$D$22)))))/(COUNTIFS('Cheat Sheet'!$E$3:$E$323,A35,'Cheat Sheet'!$C$3:$C$323,$D$22))</f>
        <v>#DIV/0!</v>
      </c>
      <c r="E35" s="40" t="e">
        <f>IF('User Input'!$E$13=1,(SUMIFS('Cheat Sheet'!$U$3:$U$323,'Cheat Sheet'!$E$3:$E$323,A35,'Cheat Sheet'!$C$3:$C$323,$E$22)),IF('User Input'!$F$13=1,(SUMIFS('Cheat Sheet'!$V$3:$V$323,'Cheat Sheet'!$E$3:$E$323,A35,'Cheat Sheet'!$C$3:$C$323,$E$22)),IF('User Input'!$G$13=1,(SUMIFS('Cheat Sheet'!$W$3:$W$323,'Cheat Sheet'!$E$3:$E$323,A35,'Cheat Sheet'!$C$3:$C$323,$E$22)))))/(COUNTIFS('Cheat Sheet'!$E$3:$E$323,A35,'Cheat Sheet'!$C$3:$C$323,$E$22))</f>
        <v>#DIV/0!</v>
      </c>
      <c r="F35" s="40" t="e">
        <f>IF('User Input'!$E$13=1,(SUMIFS('Cheat Sheet'!$U$3:$U$323,'Cheat Sheet'!$E$3:$E$323,A35,'Cheat Sheet'!$C$3:$C$323,$F$22)),IF('User Input'!$F$13=1,(SUMIFS('Cheat Sheet'!$V$3:$V$323,'Cheat Sheet'!$E$3:$E$323,A35,'Cheat Sheet'!$C$3:$C$323,$F$22)),IF('User Input'!$G$13=1,(SUMIFS('Cheat Sheet'!$W$3:$W$323,'Cheat Sheet'!$E$3:$E$323,A35,'Cheat Sheet'!$C$3:$C$323,$F$22)))))/(COUNTIFS('Cheat Sheet'!$E$3:$E$323,A35,'Cheat Sheet'!$C$3:$C$323,$F$22))</f>
        <v>#DIV/0!</v>
      </c>
      <c r="G35" s="41" t="e">
        <f>IF('User Input'!$E$13=1,(SUMIFS('Cheat Sheet'!$U$3:$U$323,'Cheat Sheet'!$E$3:$E$323,A35,'Cheat Sheet'!$C$3:$C$323,$G$22)),IF('User Input'!$F$13=1,(SUMIFS('Cheat Sheet'!$V$3:$V$323,'Cheat Sheet'!$E$3:$E$323,A35,'Cheat Sheet'!$C$3:$C$323,$G$22)),IF('User Input'!$G$13=1,(SUMIFS('Cheat Sheet'!$W$3:$W$323,'Cheat Sheet'!$E$3:$E$323,A35,'Cheat Sheet'!$C$3:$C$323,$G$22)))))/(COUNTIFS('Cheat Sheet'!$E$3:$E$323,A35,'Cheat Sheet'!$C$3:$C$323,$G$22))</f>
        <v>#DIV/0!</v>
      </c>
    </row>
    <row r="36" spans="1:7">
      <c r="A36" s="39" t="str">
        <f>'User Input'!B18</f>
        <v xml:space="preserve"> </v>
      </c>
      <c r="B36" s="40" t="e">
        <f>IF('User Input'!$E$13=1,(SUMIFS('Cheat Sheet'!$U$3:$U$323,'Cheat Sheet'!$E$3:$E$323,A36,'Cheat Sheet'!$C$3:$C$323,$B$22)),IF('User Input'!$F$13=1,(SUMIFS('Cheat Sheet'!$V$3:$V$323,'Cheat Sheet'!$E$3:$E$323,A36,'Cheat Sheet'!$C$3:$C$323,$B$22)),IF('User Input'!$G$13=1,(SUMIFS('Cheat Sheet'!$W$3:$W$323,'Cheat Sheet'!$E$3:$E$323,A36,'Cheat Sheet'!$C$3:$C$323,$B$22)))))/(COUNTIFS('Cheat Sheet'!$E$3:$E$323,A36,'Cheat Sheet'!$C$3:$C$323,$B$22))</f>
        <v>#DIV/0!</v>
      </c>
      <c r="C36" s="40" t="e">
        <f>IF('User Input'!$E$13=1,(SUMIFS('Cheat Sheet'!$U$3:$U$323,'Cheat Sheet'!$E$3:$E$323,A36,'Cheat Sheet'!$C$3:$C$323,$C$22)),IF('User Input'!$F$13=1,(SUMIFS('Cheat Sheet'!$V$3:$V$323,'Cheat Sheet'!$E$3:$E$323,A36,'Cheat Sheet'!$C$3:$C$323,$C$22)),IF('User Input'!$G$13=1,(SUMIFS('Cheat Sheet'!$W$3:$W$323,'Cheat Sheet'!$E$3:$E$323,A36,'Cheat Sheet'!$C$3:$C$323,$C$22)))))/(COUNTIFS('Cheat Sheet'!$E$3:$E$323,A36,'Cheat Sheet'!$C$3:$C$323,$C$22))</f>
        <v>#DIV/0!</v>
      </c>
      <c r="D36" s="40" t="e">
        <f>IF('User Input'!$E$13=1,(SUMIFS('Cheat Sheet'!$U$3:$U$323,'Cheat Sheet'!$E$3:$E$323,A36,'Cheat Sheet'!$C$3:$C$323,$D$22)),IF('User Input'!$F$13=1,(SUMIFS('Cheat Sheet'!$V$3:$V$323,'Cheat Sheet'!$E$3:$E$323,A36,'Cheat Sheet'!$C$3:$C$323,$D$22)),IF('User Input'!$G$13=1,(SUMIFS('Cheat Sheet'!$W$3:$W$323,'Cheat Sheet'!$E$3:$E$323,A36,'Cheat Sheet'!$C$3:$C$323,$D$22)))))/(COUNTIFS('Cheat Sheet'!$E$3:$E$323,A36,'Cheat Sheet'!$C$3:$C$323,$D$22))</f>
        <v>#DIV/0!</v>
      </c>
      <c r="E36" s="40" t="e">
        <f>IF('User Input'!$E$13=1,(SUMIFS('Cheat Sheet'!$U$3:$U$323,'Cheat Sheet'!$E$3:$E$323,A36,'Cheat Sheet'!$C$3:$C$323,$E$22)),IF('User Input'!$F$13=1,(SUMIFS('Cheat Sheet'!$V$3:$V$323,'Cheat Sheet'!$E$3:$E$323,A36,'Cheat Sheet'!$C$3:$C$323,$E$22)),IF('User Input'!$G$13=1,(SUMIFS('Cheat Sheet'!$W$3:$W$323,'Cheat Sheet'!$E$3:$E$323,A36,'Cheat Sheet'!$C$3:$C$323,$E$22)))))/(COUNTIFS('Cheat Sheet'!$E$3:$E$323,A36,'Cheat Sheet'!$C$3:$C$323,$E$22))</f>
        <v>#DIV/0!</v>
      </c>
      <c r="F36" s="40" t="e">
        <f>IF('User Input'!$E$13=1,(SUMIFS('Cheat Sheet'!$U$3:$U$323,'Cheat Sheet'!$E$3:$E$323,A36,'Cheat Sheet'!$C$3:$C$323,$F$22)),IF('User Input'!$F$13=1,(SUMIFS('Cheat Sheet'!$V$3:$V$323,'Cheat Sheet'!$E$3:$E$323,A36,'Cheat Sheet'!$C$3:$C$323,$F$22)),IF('User Input'!$G$13=1,(SUMIFS('Cheat Sheet'!$W$3:$W$323,'Cheat Sheet'!$E$3:$E$323,A36,'Cheat Sheet'!$C$3:$C$323,$F$22)))))/(COUNTIFS('Cheat Sheet'!$E$3:$E$323,A36,'Cheat Sheet'!$C$3:$C$323,$F$22))</f>
        <v>#DIV/0!</v>
      </c>
      <c r="G36" s="41" t="e">
        <f>IF('User Input'!$E$13=1,(SUMIFS('Cheat Sheet'!$U$3:$U$323,'Cheat Sheet'!$E$3:$E$323,A36,'Cheat Sheet'!$C$3:$C$323,$G$22)),IF('User Input'!$F$13=1,(SUMIFS('Cheat Sheet'!$V$3:$V$323,'Cheat Sheet'!$E$3:$E$323,A36,'Cheat Sheet'!$C$3:$C$323,$G$22)),IF('User Input'!$G$13=1,(SUMIFS('Cheat Sheet'!$W$3:$W$323,'Cheat Sheet'!$E$3:$E$323,A36,'Cheat Sheet'!$C$3:$C$323,$G$22)))))/(COUNTIFS('Cheat Sheet'!$E$3:$E$323,A36,'Cheat Sheet'!$C$3:$C$323,$G$22))</f>
        <v>#DIV/0!</v>
      </c>
    </row>
    <row r="37" spans="1:7">
      <c r="A37" s="39" t="str">
        <f>'User Input'!B19</f>
        <v xml:space="preserve"> </v>
      </c>
      <c r="B37" s="40" t="e">
        <f>IF('User Input'!$E$13=1,(SUMIFS('Cheat Sheet'!$U$3:$U$323,'Cheat Sheet'!$E$3:$E$323,A37,'Cheat Sheet'!$C$3:$C$323,$B$22)),IF('User Input'!$F$13=1,(SUMIFS('Cheat Sheet'!$V$3:$V$323,'Cheat Sheet'!$E$3:$E$323,A37,'Cheat Sheet'!$C$3:$C$323,$B$22)),IF('User Input'!$G$13=1,(SUMIFS('Cheat Sheet'!$W$3:$W$323,'Cheat Sheet'!$E$3:$E$323,A37,'Cheat Sheet'!$C$3:$C$323,$B$22)))))/(COUNTIFS('Cheat Sheet'!$E$3:$E$323,A37,'Cheat Sheet'!$C$3:$C$323,$B$22))</f>
        <v>#DIV/0!</v>
      </c>
      <c r="C37" s="40" t="e">
        <f>IF('User Input'!$E$13=1,(SUMIFS('Cheat Sheet'!$U$3:$U$323,'Cheat Sheet'!$E$3:$E$323,A37,'Cheat Sheet'!$C$3:$C$323,$C$22)),IF('User Input'!$F$13=1,(SUMIFS('Cheat Sheet'!$V$3:$V$323,'Cheat Sheet'!$E$3:$E$323,A37,'Cheat Sheet'!$C$3:$C$323,$C$22)),IF('User Input'!$G$13=1,(SUMIFS('Cheat Sheet'!$W$3:$W$323,'Cheat Sheet'!$E$3:$E$323,A37,'Cheat Sheet'!$C$3:$C$323,$C$22)))))/(COUNTIFS('Cheat Sheet'!$E$3:$E$323,A37,'Cheat Sheet'!$C$3:$C$323,$C$22))</f>
        <v>#DIV/0!</v>
      </c>
      <c r="D37" s="40" t="e">
        <f>IF('User Input'!$E$13=1,(SUMIFS('Cheat Sheet'!$U$3:$U$323,'Cheat Sheet'!$E$3:$E$323,A37,'Cheat Sheet'!$C$3:$C$323,$D$22)),IF('User Input'!$F$13=1,(SUMIFS('Cheat Sheet'!$V$3:$V$323,'Cheat Sheet'!$E$3:$E$323,A37,'Cheat Sheet'!$C$3:$C$323,$D$22)),IF('User Input'!$G$13=1,(SUMIFS('Cheat Sheet'!$W$3:$W$323,'Cheat Sheet'!$E$3:$E$323,A37,'Cheat Sheet'!$C$3:$C$323,$D$22)))))/(COUNTIFS('Cheat Sheet'!$E$3:$E$323,A37,'Cheat Sheet'!$C$3:$C$323,$D$22))</f>
        <v>#DIV/0!</v>
      </c>
      <c r="E37" s="40" t="e">
        <f>IF('User Input'!$E$13=1,(SUMIFS('Cheat Sheet'!$U$3:$U$323,'Cheat Sheet'!$E$3:$E$323,A37,'Cheat Sheet'!$C$3:$C$323,$E$22)),IF('User Input'!$F$13=1,(SUMIFS('Cheat Sheet'!$V$3:$V$323,'Cheat Sheet'!$E$3:$E$323,A37,'Cheat Sheet'!$C$3:$C$323,$E$22)),IF('User Input'!$G$13=1,(SUMIFS('Cheat Sheet'!$W$3:$W$323,'Cheat Sheet'!$E$3:$E$323,A37,'Cheat Sheet'!$C$3:$C$323,$E$22)))))/(COUNTIFS('Cheat Sheet'!$E$3:$E$323,A37,'Cheat Sheet'!$C$3:$C$323,$E$22))</f>
        <v>#DIV/0!</v>
      </c>
      <c r="F37" s="40" t="e">
        <f>IF('User Input'!$E$13=1,(SUMIFS('Cheat Sheet'!$U$3:$U$323,'Cheat Sheet'!$E$3:$E$323,A37,'Cheat Sheet'!$C$3:$C$323,$F$22)),IF('User Input'!$F$13=1,(SUMIFS('Cheat Sheet'!$V$3:$V$323,'Cheat Sheet'!$E$3:$E$323,A37,'Cheat Sheet'!$C$3:$C$323,$F$22)),IF('User Input'!$G$13=1,(SUMIFS('Cheat Sheet'!$W$3:$W$323,'Cheat Sheet'!$E$3:$E$323,A37,'Cheat Sheet'!$C$3:$C$323,$F$22)))))/(COUNTIFS('Cheat Sheet'!$E$3:$E$323,A37,'Cheat Sheet'!$C$3:$C$323,$F$22))</f>
        <v>#DIV/0!</v>
      </c>
      <c r="G37" s="41" t="e">
        <f>IF('User Input'!$E$13=1,(SUMIFS('Cheat Sheet'!$U$3:$U$323,'Cheat Sheet'!$E$3:$E$323,A37,'Cheat Sheet'!$C$3:$C$323,$G$22)),IF('User Input'!$F$13=1,(SUMIFS('Cheat Sheet'!$V$3:$V$323,'Cheat Sheet'!$E$3:$E$323,A37,'Cheat Sheet'!$C$3:$C$323,$G$22)),IF('User Input'!$G$13=1,(SUMIFS('Cheat Sheet'!$W$3:$W$323,'Cheat Sheet'!$E$3:$E$323,A37,'Cheat Sheet'!$C$3:$C$323,$G$22)))))/(COUNTIFS('Cheat Sheet'!$E$3:$E$323,A37,'Cheat Sheet'!$C$3:$C$323,$G$22))</f>
        <v>#DIV/0!</v>
      </c>
    </row>
    <row r="38" spans="1:7" ht="15" thickBot="1">
      <c r="A38" s="42" t="str">
        <f>'User Input'!B20</f>
        <v xml:space="preserve"> </v>
      </c>
      <c r="B38" s="43" t="e">
        <f>IF('User Input'!$E$13=1,(SUMIFS('Cheat Sheet'!$U$3:$U$323,'Cheat Sheet'!$E$3:$E$323,A38,'Cheat Sheet'!$C$3:$C$323,$B$22)),IF('User Input'!$F$13=1,(SUMIFS('Cheat Sheet'!$V$3:$V$323,'Cheat Sheet'!$E$3:$E$323,A38,'Cheat Sheet'!$C$3:$C$323,$B$22)),IF('User Input'!$G$13=1,(SUMIFS('Cheat Sheet'!$W$3:$W$323,'Cheat Sheet'!$E$3:$E$323,A38,'Cheat Sheet'!$C$3:$C$323,$B$22)))))/(COUNTIFS('Cheat Sheet'!$E$3:$E$323,A38,'Cheat Sheet'!$C$3:$C$323,$B$22))</f>
        <v>#DIV/0!</v>
      </c>
      <c r="C38" s="43" t="e">
        <f>IF('User Input'!$E$13=1,(SUMIFS('Cheat Sheet'!$U$3:$U$323,'Cheat Sheet'!$E$3:$E$323,A38,'Cheat Sheet'!$C$3:$C$323,$C$22)),IF('User Input'!$F$13=1,(SUMIFS('Cheat Sheet'!$V$3:$V$323,'Cheat Sheet'!$E$3:$E$323,A38,'Cheat Sheet'!$C$3:$C$323,$C$22)),IF('User Input'!$G$13=1,(SUMIFS('Cheat Sheet'!$W$3:$W$323,'Cheat Sheet'!$E$3:$E$323,A38,'Cheat Sheet'!$C$3:$C$323,$C$22)))))/(COUNTIFS('Cheat Sheet'!$E$3:$E$323,A38,'Cheat Sheet'!$C$3:$C$323,$C$22))</f>
        <v>#DIV/0!</v>
      </c>
      <c r="D38" s="43" t="e">
        <f>IF('User Input'!$E$13=1,(SUMIFS('Cheat Sheet'!$U$3:$U$323,'Cheat Sheet'!$E$3:$E$323,A38,'Cheat Sheet'!$C$3:$C$323,$D$22)),IF('User Input'!$F$13=1,(SUMIFS('Cheat Sheet'!$V$3:$V$323,'Cheat Sheet'!$E$3:$E$323,A38,'Cheat Sheet'!$C$3:$C$323,$D$22)),IF('User Input'!$G$13=1,(SUMIFS('Cheat Sheet'!$W$3:$W$323,'Cheat Sheet'!$E$3:$E$323,A38,'Cheat Sheet'!$C$3:$C$323,$D$22)))))/(COUNTIFS('Cheat Sheet'!$E$3:$E$323,A38,'Cheat Sheet'!$C$3:$C$323,$D$22))</f>
        <v>#DIV/0!</v>
      </c>
      <c r="E38" s="43" t="e">
        <f>IF('User Input'!$E$13=1,(SUMIFS('Cheat Sheet'!$U$3:$U$323,'Cheat Sheet'!$E$3:$E$323,A38,'Cheat Sheet'!$C$3:$C$323,$E$22)),IF('User Input'!$F$13=1,(SUMIFS('Cheat Sheet'!$V$3:$V$323,'Cheat Sheet'!$E$3:$E$323,A38,'Cheat Sheet'!$C$3:$C$323,$E$22)),IF('User Input'!$G$13=1,(SUMIFS('Cheat Sheet'!$W$3:$W$323,'Cheat Sheet'!$E$3:$E$323,A38,'Cheat Sheet'!$C$3:$C$323,$E$22)))))/(COUNTIFS('Cheat Sheet'!$E$3:$E$323,A38,'Cheat Sheet'!$C$3:$C$323,$E$22))</f>
        <v>#DIV/0!</v>
      </c>
      <c r="F38" s="43" t="e">
        <f>IF('User Input'!$E$13=1,(SUMIFS('Cheat Sheet'!$U$3:$U$323,'Cheat Sheet'!$E$3:$E$323,A38,'Cheat Sheet'!$C$3:$C$323,$F$22)),IF('User Input'!$F$13=1,(SUMIFS('Cheat Sheet'!$V$3:$V$323,'Cheat Sheet'!$E$3:$E$323,A38,'Cheat Sheet'!$C$3:$C$323,$F$22)),IF('User Input'!$G$13=1,(SUMIFS('Cheat Sheet'!$W$3:$W$323,'Cheat Sheet'!$E$3:$E$323,A38,'Cheat Sheet'!$C$3:$C$323,$F$22)))))/(COUNTIFS('Cheat Sheet'!$E$3:$E$323,A38,'Cheat Sheet'!$C$3:$C$323,$F$22))</f>
        <v>#DIV/0!</v>
      </c>
      <c r="G38" s="44" t="e">
        <f>IF('User Input'!$E$13=1,(SUMIFS('Cheat Sheet'!$U$3:$U$323,'Cheat Sheet'!$E$3:$E$323,A38,'Cheat Sheet'!$C$3:$C$323,$G$22)),IF('User Input'!$F$13=1,(SUMIFS('Cheat Sheet'!$V$3:$V$323,'Cheat Sheet'!$E$3:$E$323,A38,'Cheat Sheet'!$C$3:$C$323,$G$22)),IF('User Input'!$G$13=1,(SUMIFS('Cheat Sheet'!$W$3:$W$323,'Cheat Sheet'!$E$3:$E$323,A38,'Cheat Sheet'!$C$3:$C$323,$G$22)))))/(COUNTIFS('Cheat Sheet'!$E$3:$E$323,A38,'Cheat Sheet'!$C$3:$C$323,$G$22))</f>
        <v>#DIV/0!</v>
      </c>
    </row>
    <row r="40" spans="1:7" ht="15" thickBot="1"/>
    <row r="41" spans="1:7">
      <c r="A41" s="67" t="s">
        <v>941</v>
      </c>
      <c r="B41" s="68"/>
      <c r="C41" s="68"/>
      <c r="D41" s="68"/>
      <c r="E41" s="68"/>
      <c r="F41" s="68"/>
      <c r="G41" s="69"/>
    </row>
    <row r="42" spans="1:7">
      <c r="A42" s="38" t="s">
        <v>3</v>
      </c>
      <c r="B42" s="26" t="s">
        <v>43</v>
      </c>
      <c r="C42" s="26" t="s">
        <v>40</v>
      </c>
      <c r="D42" s="26" t="s">
        <v>58</v>
      </c>
      <c r="E42" s="26" t="s">
        <v>65</v>
      </c>
      <c r="F42" s="26" t="s">
        <v>372</v>
      </c>
      <c r="G42" s="27" t="s">
        <v>381</v>
      </c>
    </row>
    <row r="43" spans="1:7">
      <c r="A43" s="39" t="str">
        <f>'User Input'!B5</f>
        <v>A</v>
      </c>
      <c r="B43" s="45" t="e">
        <f>IF('User Input'!$B$2=8,(RANK('War Room'!B23,'War Room'!$B$23:$B$30,0)),IF('User Input'!$B$2=10,(RANK('War Room'!B23,'War Room'!$B$23:$B$32,0)),IF('User Input'!$B$2=12,(RANK('War Room'!B23,'War Room'!$B$23:$B$34,0)),IF('User Input'!$B$2=14,(RANK('War Room'!B23,'War Room'!$B$23:$B$36,0)),IF('User Input'!$B$2=16,(RANK('War Room'!B23,'War Room'!$B$23:$B$38,0)))))))</f>
        <v>#DIV/0!</v>
      </c>
      <c r="C43" s="45" t="e">
        <f>IF('User Input'!$B$2=8,(RANK('War Room'!C23,'War Room'!$C$23:$C$30,0)),IF('User Input'!$B$2=10,(RANK('War Room'!C23,'War Room'!$C$23:$C$32,0)),IF('User Input'!$B$2=12,(RANK('War Room'!C23,'War Room'!$C$23:$C$34,0)),IF('User Input'!$B$2=14,(RANK('War Room'!C23,'War Room'!$C$23:$C$36,0)),IF('User Input'!$B$2=16,(RANK('War Room'!C23,'War Room'!$C$23:$C$38,0)))))))</f>
        <v>#DIV/0!</v>
      </c>
      <c r="D43" s="45" t="e">
        <f>IF('User Input'!$B$2=8,(RANK('War Room'!D23,'War Room'!$D$23:$D$30,0)),IF('User Input'!$B$2=10,(RANK('War Room'!D23,'War Room'!$D$23:$D$32,0)),IF('User Input'!$B$2=12,(RANK('War Room'!D23,'War Room'!$D$23:$D$34,0)),IF('User Input'!$B$2=14,(RANK('War Room'!D23,'War Room'!$D$23:$D$36,0)),IF('User Input'!$B$2=16,(RANK('War Room'!D23,'War Room'!$D$23:$D$38,0)))))))</f>
        <v>#DIV/0!</v>
      </c>
      <c r="E43" s="45" t="e">
        <f>IF('User Input'!$B$2=8,(RANK('War Room'!E23,'War Room'!$E$23:$E$30,0)),IF('User Input'!$B$2=10,(RANK('War Room'!E23,'War Room'!$E$23:$E$32,0)),IF('User Input'!$B$2=12,(RANK('War Room'!E23,'War Room'!$E$23:$E$34,0)),IF('User Input'!$B$2=14,(RANK('War Room'!E23,'War Room'!$E$23:$E$36,0)),IF('User Input'!$B$2=16,(RANK('War Room'!E23,'War Room'!$E$23:$E$38,0)))))))</f>
        <v>#DIV/0!</v>
      </c>
      <c r="F43" s="45" t="e">
        <f>IF('User Input'!$B$2=8,(RANK('War Room'!F23,'War Room'!$F$23:$F$30,0)),IF('User Input'!$B$2=10,(RANK('War Room'!F23,'War Room'!$F$23:$F$32,0)),IF('User Input'!$B$2=12,(RANK('War Room'!F23,'War Room'!$F$23:$F$34,0)),IF('User Input'!$B$2=14,(RANK('War Room'!F23,'War Room'!$F$23:$F$36,0)),IF('User Input'!$B$2=16,(RANK('War Room'!F23,'War Room'!$F$23:$F$38,0)))))))</f>
        <v>#DIV/0!</v>
      </c>
      <c r="G43" s="46" t="e">
        <f>IF('User Input'!$B$2=8,(RANK('War Room'!G23,'War Room'!$G$23:$G$30,0)),IF('User Input'!$B$2=10,(RANK('War Room'!G23,'War Room'!$G$23:$G$32,0)),IF('User Input'!$B$2=12,(RANK('War Room'!G23,'War Room'!$G$23:$G$34,0)),IF('User Input'!$B$2=14,(RANK('War Room'!G23,'War Room'!$G$23:$G$36,0)),IF('User Input'!$B$2=16,(RANK('War Room'!G23,'War Room'!$G$23:$G$38,0)))))))</f>
        <v>#DIV/0!</v>
      </c>
    </row>
    <row r="44" spans="1:7">
      <c r="A44" s="39" t="str">
        <f>'User Input'!B6</f>
        <v>B</v>
      </c>
      <c r="B44" s="45" t="e">
        <f>IF('User Input'!$B$2=8,(RANK('War Room'!B24,'War Room'!$B$23:$B$30,0)),IF('User Input'!$B$2=10,(RANK('War Room'!B24,'War Room'!$B$23:$B$32,0)),IF('User Input'!$B$2=12,(RANK('War Room'!B24,'War Room'!$B$23:$B$34,0)),IF('User Input'!$B$2=14,(RANK('War Room'!B24,'War Room'!$B$23:$B$36,0)),IF('User Input'!$B$2=16,(RANK('War Room'!B24,'War Room'!$B$23:$B$38,0)))))))</f>
        <v>#DIV/0!</v>
      </c>
      <c r="C44" s="45" t="e">
        <f>IF('User Input'!$B$2=8,(RANK('War Room'!C24,'War Room'!$C$23:$C$30,0)),IF('User Input'!$B$2=10,(RANK('War Room'!C24,'War Room'!$C$23:$C$32,0)),IF('User Input'!$B$2=12,(RANK('War Room'!C24,'War Room'!$C$23:$C$34,0)),IF('User Input'!$B$2=14,(RANK('War Room'!C24,'War Room'!$C$23:$C$36,0)),IF('User Input'!$B$2=16,(RANK('War Room'!C24,'War Room'!$C$23:$C$38,0)))))))</f>
        <v>#DIV/0!</v>
      </c>
      <c r="D44" s="45" t="e">
        <f>IF('User Input'!$B$2=8,(RANK('War Room'!D24,'War Room'!$D$23:$D$30,0)),IF('User Input'!$B$2=10,(RANK('War Room'!D24,'War Room'!$D$23:$D$32,0)),IF('User Input'!$B$2=12,(RANK('War Room'!D24,'War Room'!$D$23:$D$34,0)),IF('User Input'!$B$2=14,(RANK('War Room'!D24,'War Room'!$D$23:$D$36,0)),IF('User Input'!$B$2=16,(RANK('War Room'!D24,'War Room'!$D$23:$D$38,0)))))))</f>
        <v>#DIV/0!</v>
      </c>
      <c r="E44" s="45" t="e">
        <f>IF('User Input'!$B$2=8,(RANK('War Room'!E24,'War Room'!$E$23:$E$30,0)),IF('User Input'!$B$2=10,(RANK('War Room'!E24,'War Room'!$E$23:$E$32,0)),IF('User Input'!$B$2=12,(RANK('War Room'!E24,'War Room'!$E$23:$E$34,0)),IF('User Input'!$B$2=14,(RANK('War Room'!E24,'War Room'!$E$23:$E$36,0)),IF('User Input'!$B$2=16,(RANK('War Room'!E24,'War Room'!$E$23:$E$38,0)))))))</f>
        <v>#DIV/0!</v>
      </c>
      <c r="F44" s="45" t="e">
        <f>IF('User Input'!$B$2=8,(RANK('War Room'!F24,'War Room'!$F$23:$F$30,0)),IF('User Input'!$B$2=10,(RANK('War Room'!F24,'War Room'!$F$23:$F$32,0)),IF('User Input'!$B$2=12,(RANK('War Room'!F24,'War Room'!$F$23:$F$34,0)),IF('User Input'!$B$2=14,(RANK('War Room'!F24,'War Room'!$F$23:$F$36,0)),IF('User Input'!$B$2=16,(RANK('War Room'!F24,'War Room'!$F$23:$F$38,0)))))))</f>
        <v>#DIV/0!</v>
      </c>
      <c r="G44" s="46" t="e">
        <f>IF('User Input'!$B$2=8,(RANK('War Room'!G24,'War Room'!$G$23:$G$30,0)),IF('User Input'!$B$2=10,(RANK('War Room'!G24,'War Room'!$G$23:$G$32,0)),IF('User Input'!$B$2=12,(RANK('War Room'!G24,'War Room'!$G$23:$G$34,0)),IF('User Input'!$B$2=14,(RANK('War Room'!G24,'War Room'!$G$23:$G$36,0)),IF('User Input'!$B$2=16,(RANK('War Room'!G24,'War Room'!$G$23:$G$38,0)))))))</f>
        <v>#DIV/0!</v>
      </c>
    </row>
    <row r="45" spans="1:7">
      <c r="A45" s="39" t="str">
        <f>'User Input'!B7</f>
        <v>C</v>
      </c>
      <c r="B45" s="45" t="e">
        <f>IF('User Input'!$B$2=8,(RANK('War Room'!B25,'War Room'!$B$23:$B$30,0)),IF('User Input'!$B$2=10,(RANK('War Room'!B25,'War Room'!$B$23:$B$32,0)),IF('User Input'!$B$2=12,(RANK('War Room'!B25,'War Room'!$B$23:$B$34,0)),IF('User Input'!$B$2=14,(RANK('War Room'!B25,'War Room'!$B$23:$B$36,0)),IF('User Input'!$B$2=16,(RANK('War Room'!B25,'War Room'!$B$23:$B$38,0)))))))</f>
        <v>#DIV/0!</v>
      </c>
      <c r="C45" s="45" t="e">
        <f>IF('User Input'!$B$2=8,(RANK('War Room'!C25,'War Room'!$C$23:$C$30,0)),IF('User Input'!$B$2=10,(RANK('War Room'!C25,'War Room'!$C$23:$C$32,0)),IF('User Input'!$B$2=12,(RANK('War Room'!C25,'War Room'!$C$23:$C$34,0)),IF('User Input'!$B$2=14,(RANK('War Room'!C25,'War Room'!$C$23:$C$36,0)),IF('User Input'!$B$2=16,(RANK('War Room'!C25,'War Room'!$C$23:$C$38,0)))))))</f>
        <v>#DIV/0!</v>
      </c>
      <c r="D45" s="45" t="e">
        <f>IF('User Input'!$B$2=8,(RANK('War Room'!D25,'War Room'!$D$23:$D$30,0)),IF('User Input'!$B$2=10,(RANK('War Room'!D25,'War Room'!$D$23:$D$32,0)),IF('User Input'!$B$2=12,(RANK('War Room'!D25,'War Room'!$D$23:$D$34,0)),IF('User Input'!$B$2=14,(RANK('War Room'!D25,'War Room'!$D$23:$D$36,0)),IF('User Input'!$B$2=16,(RANK('War Room'!D25,'War Room'!$D$23:$D$38,0)))))))</f>
        <v>#DIV/0!</v>
      </c>
      <c r="E45" s="45" t="e">
        <f>IF('User Input'!$B$2=8,(RANK('War Room'!E25,'War Room'!$E$23:$E$30,0)),IF('User Input'!$B$2=10,(RANK('War Room'!E25,'War Room'!$E$23:$E$32,0)),IF('User Input'!$B$2=12,(RANK('War Room'!E25,'War Room'!$E$23:$E$34,0)),IF('User Input'!$B$2=14,(RANK('War Room'!E25,'War Room'!$E$23:$E$36,0)),IF('User Input'!$B$2=16,(RANK('War Room'!E25,'War Room'!$E$23:$E$38,0)))))))</f>
        <v>#DIV/0!</v>
      </c>
      <c r="F45" s="45" t="e">
        <f>IF('User Input'!$B$2=8,(RANK('War Room'!F25,'War Room'!$F$23:$F$30,0)),IF('User Input'!$B$2=10,(RANK('War Room'!F25,'War Room'!$F$23:$F$32,0)),IF('User Input'!$B$2=12,(RANK('War Room'!F25,'War Room'!$F$23:$F$34,0)),IF('User Input'!$B$2=14,(RANK('War Room'!F25,'War Room'!$F$23:$F$36,0)),IF('User Input'!$B$2=16,(RANK('War Room'!F25,'War Room'!$F$23:$F$38,0)))))))</f>
        <v>#DIV/0!</v>
      </c>
      <c r="G45" s="46" t="e">
        <f>IF('User Input'!$B$2=8,(RANK('War Room'!G25,'War Room'!$G$23:$G$30,0)),IF('User Input'!$B$2=10,(RANK('War Room'!G25,'War Room'!$G$23:$G$32,0)),IF('User Input'!$B$2=12,(RANK('War Room'!G25,'War Room'!$G$23:$G$34,0)),IF('User Input'!$B$2=14,(RANK('War Room'!G25,'War Room'!$G$23:$G$36,0)),IF('User Input'!$B$2=16,(RANK('War Room'!G25,'War Room'!$G$23:$G$38,0)))))))</f>
        <v>#DIV/0!</v>
      </c>
    </row>
    <row r="46" spans="1:7">
      <c r="A46" s="39" t="str">
        <f>'User Input'!B8</f>
        <v>D</v>
      </c>
      <c r="B46" s="45" t="e">
        <f>IF('User Input'!$B$2=8,(RANK('War Room'!B26,'War Room'!$B$23:$B$30,0)),IF('User Input'!$B$2=10,(RANK('War Room'!B26,'War Room'!$B$23:$B$32,0)),IF('User Input'!$B$2=12,(RANK('War Room'!B26,'War Room'!$B$23:$B$34,0)),IF('User Input'!$B$2=14,(RANK('War Room'!B26,'War Room'!$B$23:$B$36,0)),IF('User Input'!$B$2=16,(RANK('War Room'!B26,'War Room'!$B$23:$B$38,0)))))))</f>
        <v>#DIV/0!</v>
      </c>
      <c r="C46" s="45" t="e">
        <f>IF('User Input'!$B$2=8,(RANK('War Room'!C26,'War Room'!$C$23:$C$30,0)),IF('User Input'!$B$2=10,(RANK('War Room'!C26,'War Room'!$C$23:$C$32,0)),IF('User Input'!$B$2=12,(RANK('War Room'!C26,'War Room'!$C$23:$C$34,0)),IF('User Input'!$B$2=14,(RANK('War Room'!C26,'War Room'!$C$23:$C$36,0)),IF('User Input'!$B$2=16,(RANK('War Room'!C26,'War Room'!$C$23:$C$38,0)))))))</f>
        <v>#DIV/0!</v>
      </c>
      <c r="D46" s="45" t="e">
        <f>IF('User Input'!$B$2=8,(RANK('War Room'!D26,'War Room'!$D$23:$D$30,0)),IF('User Input'!$B$2=10,(RANK('War Room'!D26,'War Room'!$D$23:$D$32,0)),IF('User Input'!$B$2=12,(RANK('War Room'!D26,'War Room'!$D$23:$D$34,0)),IF('User Input'!$B$2=14,(RANK('War Room'!D26,'War Room'!$D$23:$D$36,0)),IF('User Input'!$B$2=16,(RANK('War Room'!D26,'War Room'!$D$23:$D$38,0)))))))</f>
        <v>#DIV/0!</v>
      </c>
      <c r="E46" s="45" t="e">
        <f>IF('User Input'!$B$2=8,(RANK('War Room'!E26,'War Room'!$E$23:$E$30,0)),IF('User Input'!$B$2=10,(RANK('War Room'!E26,'War Room'!$E$23:$E$32,0)),IF('User Input'!$B$2=12,(RANK('War Room'!E26,'War Room'!$E$23:$E$34,0)),IF('User Input'!$B$2=14,(RANK('War Room'!E26,'War Room'!$E$23:$E$36,0)),IF('User Input'!$B$2=16,(RANK('War Room'!E26,'War Room'!$E$23:$E$38,0)))))))</f>
        <v>#DIV/0!</v>
      </c>
      <c r="F46" s="45" t="e">
        <f>IF('User Input'!$B$2=8,(RANK('War Room'!F26,'War Room'!$F$23:$F$30,0)),IF('User Input'!$B$2=10,(RANK('War Room'!F26,'War Room'!$F$23:$F$32,0)),IF('User Input'!$B$2=12,(RANK('War Room'!F26,'War Room'!$F$23:$F$34,0)),IF('User Input'!$B$2=14,(RANK('War Room'!F26,'War Room'!$F$23:$F$36,0)),IF('User Input'!$B$2=16,(RANK('War Room'!F26,'War Room'!$F$23:$F$38,0)))))))</f>
        <v>#DIV/0!</v>
      </c>
      <c r="G46" s="46" t="e">
        <f>IF('User Input'!$B$2=8,(RANK('War Room'!G26,'War Room'!$G$23:$G$30,0)),IF('User Input'!$B$2=10,(RANK('War Room'!G26,'War Room'!$G$23:$G$32,0)),IF('User Input'!$B$2=12,(RANK('War Room'!G26,'War Room'!$G$23:$G$34,0)),IF('User Input'!$B$2=14,(RANK('War Room'!G26,'War Room'!$G$23:$G$36,0)),IF('User Input'!$B$2=16,(RANK('War Room'!G26,'War Room'!$G$23:$G$38,0)))))))</f>
        <v>#DIV/0!</v>
      </c>
    </row>
    <row r="47" spans="1:7">
      <c r="A47" s="39" t="str">
        <f>'User Input'!B9</f>
        <v>E</v>
      </c>
      <c r="B47" s="45" t="e">
        <f>IF('User Input'!$B$2=8,(RANK('War Room'!B27,'War Room'!$B$23:$B$30,0)),IF('User Input'!$B$2=10,(RANK('War Room'!B27,'War Room'!$B$23:$B$32,0)),IF('User Input'!$B$2=12,(RANK('War Room'!B27,'War Room'!$B$23:$B$34,0)),IF('User Input'!$B$2=14,(RANK('War Room'!B27,'War Room'!$B$23:$B$36,0)),IF('User Input'!$B$2=16,(RANK('War Room'!B27,'War Room'!$B$23:$B$38,0)))))))</f>
        <v>#DIV/0!</v>
      </c>
      <c r="C47" s="45" t="e">
        <f>IF('User Input'!$B$2=8,(RANK('War Room'!C27,'War Room'!$C$23:$C$30,0)),IF('User Input'!$B$2=10,(RANK('War Room'!C27,'War Room'!$C$23:$C$32,0)),IF('User Input'!$B$2=12,(RANK('War Room'!C27,'War Room'!$C$23:$C$34,0)),IF('User Input'!$B$2=14,(RANK('War Room'!C27,'War Room'!$C$23:$C$36,0)),IF('User Input'!$B$2=16,(RANK('War Room'!C27,'War Room'!$C$23:$C$38,0)))))))</f>
        <v>#DIV/0!</v>
      </c>
      <c r="D47" s="45" t="e">
        <f>IF('User Input'!$B$2=8,(RANK('War Room'!D27,'War Room'!$D$23:$D$30,0)),IF('User Input'!$B$2=10,(RANK('War Room'!D27,'War Room'!$D$23:$D$32,0)),IF('User Input'!$B$2=12,(RANK('War Room'!D27,'War Room'!$D$23:$D$34,0)),IF('User Input'!$B$2=14,(RANK('War Room'!D27,'War Room'!$D$23:$D$36,0)),IF('User Input'!$B$2=16,(RANK('War Room'!D27,'War Room'!$D$23:$D$38,0)))))))</f>
        <v>#DIV/0!</v>
      </c>
      <c r="E47" s="45" t="e">
        <f>IF('User Input'!$B$2=8,(RANK('War Room'!E27,'War Room'!$E$23:$E$30,0)),IF('User Input'!$B$2=10,(RANK('War Room'!E27,'War Room'!$E$23:$E$32,0)),IF('User Input'!$B$2=12,(RANK('War Room'!E27,'War Room'!$E$23:$E$34,0)),IF('User Input'!$B$2=14,(RANK('War Room'!E27,'War Room'!$E$23:$E$36,0)),IF('User Input'!$B$2=16,(RANK('War Room'!E27,'War Room'!$E$23:$E$38,0)))))))</f>
        <v>#DIV/0!</v>
      </c>
      <c r="F47" s="45" t="e">
        <f>IF('User Input'!$B$2=8,(RANK('War Room'!F27,'War Room'!$F$23:$F$30,0)),IF('User Input'!$B$2=10,(RANK('War Room'!F27,'War Room'!$F$23:$F$32,0)),IF('User Input'!$B$2=12,(RANK('War Room'!F27,'War Room'!$F$23:$F$34,0)),IF('User Input'!$B$2=14,(RANK('War Room'!F27,'War Room'!$F$23:$F$36,0)),IF('User Input'!$B$2=16,(RANK('War Room'!F27,'War Room'!$F$23:$F$38,0)))))))</f>
        <v>#DIV/0!</v>
      </c>
      <c r="G47" s="46" t="e">
        <f>IF('User Input'!$B$2=8,(RANK('War Room'!G27,'War Room'!$G$23:$G$30,0)),IF('User Input'!$B$2=10,(RANK('War Room'!G27,'War Room'!$G$23:$G$32,0)),IF('User Input'!$B$2=12,(RANK('War Room'!G27,'War Room'!$G$23:$G$34,0)),IF('User Input'!$B$2=14,(RANK('War Room'!G27,'War Room'!$G$23:$G$36,0)),IF('User Input'!$B$2=16,(RANK('War Room'!G27,'War Room'!$G$23:$G$38,0)))))))</f>
        <v>#DIV/0!</v>
      </c>
    </row>
    <row r="48" spans="1:7">
      <c r="A48" s="39" t="str">
        <f>'User Input'!B10</f>
        <v>F</v>
      </c>
      <c r="B48" s="45" t="e">
        <f>IF('User Input'!$B$2=8,(RANK('War Room'!B28,'War Room'!$B$23:$B$30,0)),IF('User Input'!$B$2=10,(RANK('War Room'!B28,'War Room'!$B$23:$B$32,0)),IF('User Input'!$B$2=12,(RANK('War Room'!B28,'War Room'!$B$23:$B$34,0)),IF('User Input'!$B$2=14,(RANK('War Room'!B28,'War Room'!$B$23:$B$36,0)),IF('User Input'!$B$2=16,(RANK('War Room'!B28,'War Room'!$B$23:$B$38,0)))))))</f>
        <v>#DIV/0!</v>
      </c>
      <c r="C48" s="45" t="e">
        <f>IF('User Input'!$B$2=8,(RANK('War Room'!C28,'War Room'!$C$23:$C$30,0)),IF('User Input'!$B$2=10,(RANK('War Room'!C28,'War Room'!$C$23:$C$32,0)),IF('User Input'!$B$2=12,(RANK('War Room'!C28,'War Room'!$C$23:$C$34,0)),IF('User Input'!$B$2=14,(RANK('War Room'!C28,'War Room'!$C$23:$C$36,0)),IF('User Input'!$B$2=16,(RANK('War Room'!C28,'War Room'!$C$23:$C$38,0)))))))</f>
        <v>#DIV/0!</v>
      </c>
      <c r="D48" s="45" t="e">
        <f>IF('User Input'!$B$2=8,(RANK('War Room'!D28,'War Room'!$D$23:$D$30,0)),IF('User Input'!$B$2=10,(RANK('War Room'!D28,'War Room'!$D$23:$D$32,0)),IF('User Input'!$B$2=12,(RANK('War Room'!D28,'War Room'!$D$23:$D$34,0)),IF('User Input'!$B$2=14,(RANK('War Room'!D28,'War Room'!$D$23:$D$36,0)),IF('User Input'!$B$2=16,(RANK('War Room'!D28,'War Room'!$D$23:$D$38,0)))))))</f>
        <v>#DIV/0!</v>
      </c>
      <c r="E48" s="45" t="e">
        <f>IF('User Input'!$B$2=8,(RANK('War Room'!E28,'War Room'!$E$23:$E$30,0)),IF('User Input'!$B$2=10,(RANK('War Room'!E28,'War Room'!$E$23:$E$32,0)),IF('User Input'!$B$2=12,(RANK('War Room'!E28,'War Room'!$E$23:$E$34,0)),IF('User Input'!$B$2=14,(RANK('War Room'!E28,'War Room'!$E$23:$E$36,0)),IF('User Input'!$B$2=16,(RANK('War Room'!E28,'War Room'!$E$23:$E$38,0)))))))</f>
        <v>#DIV/0!</v>
      </c>
      <c r="F48" s="45" t="e">
        <f>IF('User Input'!$B$2=8,(RANK('War Room'!F28,'War Room'!$F$23:$F$30,0)),IF('User Input'!$B$2=10,(RANK('War Room'!F28,'War Room'!$F$23:$F$32,0)),IF('User Input'!$B$2=12,(RANK('War Room'!F28,'War Room'!$F$23:$F$34,0)),IF('User Input'!$B$2=14,(RANK('War Room'!F28,'War Room'!$F$23:$F$36,0)),IF('User Input'!$B$2=16,(RANK('War Room'!F28,'War Room'!$F$23:$F$38,0)))))))</f>
        <v>#DIV/0!</v>
      </c>
      <c r="G48" s="46" t="e">
        <f>IF('User Input'!$B$2=8,(RANK('War Room'!G28,'War Room'!$G$23:$G$30,0)),IF('User Input'!$B$2=10,(RANK('War Room'!G28,'War Room'!$G$23:$G$32,0)),IF('User Input'!$B$2=12,(RANK('War Room'!G28,'War Room'!$G$23:$G$34,0)),IF('User Input'!$B$2=14,(RANK('War Room'!G28,'War Room'!$G$23:$G$36,0)),IF('User Input'!$B$2=16,(RANK('War Room'!G28,'War Room'!$G$23:$G$38,0)))))))</f>
        <v>#DIV/0!</v>
      </c>
    </row>
    <row r="49" spans="1:7">
      <c r="A49" s="39" t="str">
        <f>'User Input'!B11</f>
        <v>G</v>
      </c>
      <c r="B49" s="45" t="e">
        <f>IF('User Input'!$B$2=8,(RANK('War Room'!B29,'War Room'!$B$23:$B$30,0)),IF('User Input'!$B$2=10,(RANK('War Room'!B29,'War Room'!$B$23:$B$32,0)),IF('User Input'!$B$2=12,(RANK('War Room'!B29,'War Room'!$B$23:$B$34,0)),IF('User Input'!$B$2=14,(RANK('War Room'!B29,'War Room'!$B$23:$B$36,0)),IF('User Input'!$B$2=16,(RANK('War Room'!B29,'War Room'!$B$23:$B$38,0)))))))</f>
        <v>#DIV/0!</v>
      </c>
      <c r="C49" s="45" t="e">
        <f>IF('User Input'!$B$2=8,(RANK('War Room'!C29,'War Room'!$C$23:$C$30,0)),IF('User Input'!$B$2=10,(RANK('War Room'!C29,'War Room'!$C$23:$C$32,0)),IF('User Input'!$B$2=12,(RANK('War Room'!C29,'War Room'!$C$23:$C$34,0)),IF('User Input'!$B$2=14,(RANK('War Room'!C29,'War Room'!$C$23:$C$36,0)),IF('User Input'!$B$2=16,(RANK('War Room'!C29,'War Room'!$C$23:$C$38,0)))))))</f>
        <v>#DIV/0!</v>
      </c>
      <c r="D49" s="45" t="e">
        <f>IF('User Input'!$B$2=8,(RANK('War Room'!D29,'War Room'!$D$23:$D$30,0)),IF('User Input'!$B$2=10,(RANK('War Room'!D29,'War Room'!$D$23:$D$32,0)),IF('User Input'!$B$2=12,(RANK('War Room'!D29,'War Room'!$D$23:$D$34,0)),IF('User Input'!$B$2=14,(RANK('War Room'!D29,'War Room'!$D$23:$D$36,0)),IF('User Input'!$B$2=16,(RANK('War Room'!D29,'War Room'!$D$23:$D$38,0)))))))</f>
        <v>#DIV/0!</v>
      </c>
      <c r="E49" s="45" t="e">
        <f>IF('User Input'!$B$2=8,(RANK('War Room'!E29,'War Room'!$E$23:$E$30,0)),IF('User Input'!$B$2=10,(RANK('War Room'!E29,'War Room'!$E$23:$E$32,0)),IF('User Input'!$B$2=12,(RANK('War Room'!E29,'War Room'!$E$23:$E$34,0)),IF('User Input'!$B$2=14,(RANK('War Room'!E29,'War Room'!$E$23:$E$36,0)),IF('User Input'!$B$2=16,(RANK('War Room'!E29,'War Room'!$E$23:$E$38,0)))))))</f>
        <v>#DIV/0!</v>
      </c>
      <c r="F49" s="45" t="e">
        <f>IF('User Input'!$B$2=8,(RANK('War Room'!F29,'War Room'!$F$23:$F$30,0)),IF('User Input'!$B$2=10,(RANK('War Room'!F29,'War Room'!$F$23:$F$32,0)),IF('User Input'!$B$2=12,(RANK('War Room'!F29,'War Room'!$F$23:$F$34,0)),IF('User Input'!$B$2=14,(RANK('War Room'!F29,'War Room'!$F$23:$F$36,0)),IF('User Input'!$B$2=16,(RANK('War Room'!F29,'War Room'!$F$23:$F$38,0)))))))</f>
        <v>#DIV/0!</v>
      </c>
      <c r="G49" s="46" t="e">
        <f>IF('User Input'!$B$2=8,(RANK('War Room'!G29,'War Room'!$G$23:$G$30,0)),IF('User Input'!$B$2=10,(RANK('War Room'!G29,'War Room'!$G$23:$G$32,0)),IF('User Input'!$B$2=12,(RANK('War Room'!G29,'War Room'!$G$23:$G$34,0)),IF('User Input'!$B$2=14,(RANK('War Room'!G29,'War Room'!$G$23:$G$36,0)),IF('User Input'!$B$2=16,(RANK('War Room'!G29,'War Room'!$G$23:$G$38,0)))))))</f>
        <v>#DIV/0!</v>
      </c>
    </row>
    <row r="50" spans="1:7">
      <c r="A50" s="39" t="str">
        <f>'User Input'!B12</f>
        <v>H</v>
      </c>
      <c r="B50" s="45" t="e">
        <f>IF('User Input'!$B$2=8,(RANK('War Room'!B30,'War Room'!$B$23:$B$30,0)),IF('User Input'!$B$2=10,(RANK('War Room'!B30,'War Room'!$B$23:$B$32,0)),IF('User Input'!$B$2=12,(RANK('War Room'!B30,'War Room'!$B$23:$B$34,0)),IF('User Input'!$B$2=14,(RANK('War Room'!B30,'War Room'!$B$23:$B$36,0)),IF('User Input'!$B$2=16,(RANK('War Room'!B30,'War Room'!$B$23:$B$38,0)))))))</f>
        <v>#DIV/0!</v>
      </c>
      <c r="C50" s="45" t="e">
        <f>IF('User Input'!$B$2=8,(RANK('War Room'!C30,'War Room'!$C$23:$C$30,0)),IF('User Input'!$B$2=10,(RANK('War Room'!C30,'War Room'!$C$23:$C$32,0)),IF('User Input'!$B$2=12,(RANK('War Room'!C30,'War Room'!$C$23:$C$34,0)),IF('User Input'!$B$2=14,(RANK('War Room'!C30,'War Room'!$C$23:$C$36,0)),IF('User Input'!$B$2=16,(RANK('War Room'!C30,'War Room'!$C$23:$C$38,0)))))))</f>
        <v>#DIV/0!</v>
      </c>
      <c r="D50" s="45" t="e">
        <f>IF('User Input'!$B$2=8,(RANK('War Room'!D30,'War Room'!$D$23:$D$30,0)),IF('User Input'!$B$2=10,(RANK('War Room'!D30,'War Room'!$D$23:$D$32,0)),IF('User Input'!$B$2=12,(RANK('War Room'!D30,'War Room'!$D$23:$D$34,0)),IF('User Input'!$B$2=14,(RANK('War Room'!D30,'War Room'!$D$23:$D$36,0)),IF('User Input'!$B$2=16,(RANK('War Room'!D30,'War Room'!$D$23:$D$38,0)))))))</f>
        <v>#DIV/0!</v>
      </c>
      <c r="E50" s="45" t="e">
        <f>IF('User Input'!$B$2=8,(RANK('War Room'!E30,'War Room'!$E$23:$E$30,0)),IF('User Input'!$B$2=10,(RANK('War Room'!E30,'War Room'!$E$23:$E$32,0)),IF('User Input'!$B$2=12,(RANK('War Room'!E30,'War Room'!$E$23:$E$34,0)),IF('User Input'!$B$2=14,(RANK('War Room'!E30,'War Room'!$E$23:$E$36,0)),IF('User Input'!$B$2=16,(RANK('War Room'!E30,'War Room'!$E$23:$E$38,0)))))))</f>
        <v>#DIV/0!</v>
      </c>
      <c r="F50" s="45" t="e">
        <f>IF('User Input'!$B$2=8,(RANK('War Room'!F30,'War Room'!$F$23:$F$30,0)),IF('User Input'!$B$2=10,(RANK('War Room'!F30,'War Room'!$F$23:$F$32,0)),IF('User Input'!$B$2=12,(RANK('War Room'!F30,'War Room'!$F$23:$F$34,0)),IF('User Input'!$B$2=14,(RANK('War Room'!F30,'War Room'!$F$23:$F$36,0)),IF('User Input'!$B$2=16,(RANK('War Room'!F30,'War Room'!$F$23:$F$38,0)))))))</f>
        <v>#DIV/0!</v>
      </c>
      <c r="G50" s="46" t="e">
        <f>IF('User Input'!$B$2=8,(RANK('War Room'!G30,'War Room'!$G$23:$G$30,0)),IF('User Input'!$B$2=10,(RANK('War Room'!G30,'War Room'!$G$23:$G$32,0)),IF('User Input'!$B$2=12,(RANK('War Room'!G30,'War Room'!$G$23:$G$34,0)),IF('User Input'!$B$2=14,(RANK('War Room'!G30,'War Room'!$G$23:$G$36,0)),IF('User Input'!$B$2=16,(RANK('War Room'!G30,'War Room'!$G$23:$G$38,0)))))))</f>
        <v>#DIV/0!</v>
      </c>
    </row>
    <row r="51" spans="1:7">
      <c r="A51" s="39" t="str">
        <f>'User Input'!B13</f>
        <v>I</v>
      </c>
      <c r="B51" s="45" t="e">
        <f>IF('User Input'!$B$2=8,(RANK('War Room'!B31,'War Room'!$B$23:$B$30,0)),IF('User Input'!$B$2=10,(RANK('War Room'!B31,'War Room'!$B$23:$B$32,0)),IF('User Input'!$B$2=12,(RANK('War Room'!B31,'War Room'!$B$23:$B$34,0)),IF('User Input'!$B$2=14,(RANK('War Room'!B31,'War Room'!$B$23:$B$36,0)),IF('User Input'!$B$2=16,(RANK('War Room'!B31,'War Room'!$B$23:$B$38,0)))))))</f>
        <v>#DIV/0!</v>
      </c>
      <c r="C51" s="45" t="e">
        <f>IF('User Input'!$B$2=8,(RANK('War Room'!C31,'War Room'!$C$23:$C$30,0)),IF('User Input'!$B$2=10,(RANK('War Room'!C31,'War Room'!$C$23:$C$32,0)),IF('User Input'!$B$2=12,(RANK('War Room'!C31,'War Room'!$C$23:$C$34,0)),IF('User Input'!$B$2=14,(RANK('War Room'!C31,'War Room'!$C$23:$C$36,0)),IF('User Input'!$B$2=16,(RANK('War Room'!C31,'War Room'!$C$23:$C$38,0)))))))</f>
        <v>#DIV/0!</v>
      </c>
      <c r="D51" s="45" t="e">
        <f>IF('User Input'!$B$2=8,(RANK('War Room'!D31,'War Room'!$D$23:$D$30,0)),IF('User Input'!$B$2=10,(RANK('War Room'!D31,'War Room'!$D$23:$D$32,0)),IF('User Input'!$B$2=12,(RANK('War Room'!D31,'War Room'!$D$23:$D$34,0)),IF('User Input'!$B$2=14,(RANK('War Room'!D31,'War Room'!$D$23:$D$36,0)),IF('User Input'!$B$2=16,(RANK('War Room'!D31,'War Room'!$D$23:$D$38,0)))))))</f>
        <v>#DIV/0!</v>
      </c>
      <c r="E51" s="45" t="e">
        <f>IF('User Input'!$B$2=8,(RANK('War Room'!E31,'War Room'!$E$23:$E$30,0)),IF('User Input'!$B$2=10,(RANK('War Room'!E31,'War Room'!$E$23:$E$32,0)),IF('User Input'!$B$2=12,(RANK('War Room'!E31,'War Room'!$E$23:$E$34,0)),IF('User Input'!$B$2=14,(RANK('War Room'!E31,'War Room'!$E$23:$E$36,0)),IF('User Input'!$B$2=16,(RANK('War Room'!E31,'War Room'!$E$23:$E$38,0)))))))</f>
        <v>#DIV/0!</v>
      </c>
      <c r="F51" s="45" t="e">
        <f>IF('User Input'!$B$2=8,(RANK('War Room'!F31,'War Room'!$F$23:$F$30,0)),IF('User Input'!$B$2=10,(RANK('War Room'!F31,'War Room'!$F$23:$F$32,0)),IF('User Input'!$B$2=12,(RANK('War Room'!F31,'War Room'!$F$23:$F$34,0)),IF('User Input'!$B$2=14,(RANK('War Room'!F31,'War Room'!$F$23:$F$36,0)),IF('User Input'!$B$2=16,(RANK('War Room'!F31,'War Room'!$F$23:$F$38,0)))))))</f>
        <v>#DIV/0!</v>
      </c>
      <c r="G51" s="46" t="e">
        <f>IF('User Input'!$B$2=8,(RANK('War Room'!G31,'War Room'!$G$23:$G$30,0)),IF('User Input'!$B$2=10,(RANK('War Room'!G31,'War Room'!$G$23:$G$32,0)),IF('User Input'!$B$2=12,(RANK('War Room'!G31,'War Room'!$G$23:$G$34,0)),IF('User Input'!$B$2=14,(RANK('War Room'!G31,'War Room'!$G$23:$G$36,0)),IF('User Input'!$B$2=16,(RANK('War Room'!G31,'War Room'!$G$23:$G$38,0)))))))</f>
        <v>#DIV/0!</v>
      </c>
    </row>
    <row r="52" spans="1:7">
      <c r="A52" s="39" t="str">
        <f>'User Input'!B14</f>
        <v>J</v>
      </c>
      <c r="B52" s="45" t="e">
        <f>IF('User Input'!$B$2=8,(RANK('War Room'!B32,'War Room'!$B$23:$B$30,0)),IF('User Input'!$B$2=10,(RANK('War Room'!B32,'War Room'!$B$23:$B$32,0)),IF('User Input'!$B$2=12,(RANK('War Room'!B32,'War Room'!$B$23:$B$34,0)),IF('User Input'!$B$2=14,(RANK('War Room'!B32,'War Room'!$B$23:$B$36,0)),IF('User Input'!$B$2=16,(RANK('War Room'!B32,'War Room'!$B$23:$B$38,0)))))))</f>
        <v>#DIV/0!</v>
      </c>
      <c r="C52" s="45" t="e">
        <f>IF('User Input'!$B$2=8,(RANK('War Room'!C32,'War Room'!$C$23:$C$30,0)),IF('User Input'!$B$2=10,(RANK('War Room'!C32,'War Room'!$C$23:$C$32,0)),IF('User Input'!$B$2=12,(RANK('War Room'!C32,'War Room'!$C$23:$C$34,0)),IF('User Input'!$B$2=14,(RANK('War Room'!C32,'War Room'!$C$23:$C$36,0)),IF('User Input'!$B$2=16,(RANK('War Room'!C32,'War Room'!$C$23:$C$38,0)))))))</f>
        <v>#DIV/0!</v>
      </c>
      <c r="D52" s="45" t="e">
        <f>IF('User Input'!$B$2=8,(RANK('War Room'!D32,'War Room'!$D$23:$D$30,0)),IF('User Input'!$B$2=10,(RANK('War Room'!D32,'War Room'!$D$23:$D$32,0)),IF('User Input'!$B$2=12,(RANK('War Room'!D32,'War Room'!$D$23:$D$34,0)),IF('User Input'!$B$2=14,(RANK('War Room'!D32,'War Room'!$D$23:$D$36,0)),IF('User Input'!$B$2=16,(RANK('War Room'!D32,'War Room'!$D$23:$D$38,0)))))))</f>
        <v>#DIV/0!</v>
      </c>
      <c r="E52" s="45" t="e">
        <f>IF('User Input'!$B$2=8,(RANK('War Room'!E32,'War Room'!$E$23:$E$30,0)),IF('User Input'!$B$2=10,(RANK('War Room'!E32,'War Room'!$E$23:$E$32,0)),IF('User Input'!$B$2=12,(RANK('War Room'!E32,'War Room'!$E$23:$E$34,0)),IF('User Input'!$B$2=14,(RANK('War Room'!E32,'War Room'!$E$23:$E$36,0)),IF('User Input'!$B$2=16,(RANK('War Room'!E32,'War Room'!$E$23:$E$38,0)))))))</f>
        <v>#DIV/0!</v>
      </c>
      <c r="F52" s="45" t="e">
        <f>IF('User Input'!$B$2=8,(RANK('War Room'!F32,'War Room'!$F$23:$F$30,0)),IF('User Input'!$B$2=10,(RANK('War Room'!F32,'War Room'!$F$23:$F$32,0)),IF('User Input'!$B$2=12,(RANK('War Room'!F32,'War Room'!$F$23:$F$34,0)),IF('User Input'!$B$2=14,(RANK('War Room'!F32,'War Room'!$F$23:$F$36,0)),IF('User Input'!$B$2=16,(RANK('War Room'!F32,'War Room'!$F$23:$F$38,0)))))))</f>
        <v>#DIV/0!</v>
      </c>
      <c r="G52" s="46" t="e">
        <f>IF('User Input'!$B$2=8,(RANK('War Room'!G32,'War Room'!$G$23:$G$30,0)),IF('User Input'!$B$2=10,(RANK('War Room'!G32,'War Room'!$G$23:$G$32,0)),IF('User Input'!$B$2=12,(RANK('War Room'!G32,'War Room'!$G$23:$G$34,0)),IF('User Input'!$B$2=14,(RANK('War Room'!G32,'War Room'!$G$23:$G$36,0)),IF('User Input'!$B$2=16,(RANK('War Room'!G32,'War Room'!$G$23:$G$38,0)))))))</f>
        <v>#DIV/0!</v>
      </c>
    </row>
    <row r="53" spans="1:7">
      <c r="A53" s="39" t="str">
        <f>'User Input'!B15</f>
        <v>K</v>
      </c>
      <c r="B53" s="45" t="e">
        <f>IF('User Input'!$B$2=8,(RANK('War Room'!B33,'War Room'!$B$23:$B$30,0)),IF('User Input'!$B$2=10,(RANK('War Room'!B33,'War Room'!$B$23:$B$32,0)),IF('User Input'!$B$2=12,(RANK('War Room'!B33,'War Room'!$B$23:$B$34,0)),IF('User Input'!$B$2=14,(RANK('War Room'!B33,'War Room'!$B$23:$B$36,0)),IF('User Input'!$B$2=16,(RANK('War Room'!B33,'War Room'!$B$23:$B$38,0)))))))</f>
        <v>#DIV/0!</v>
      </c>
      <c r="C53" s="45" t="e">
        <f>IF('User Input'!$B$2=8,(RANK('War Room'!C33,'War Room'!$C$23:$C$30,0)),IF('User Input'!$B$2=10,(RANK('War Room'!C33,'War Room'!$C$23:$C$32,0)),IF('User Input'!$B$2=12,(RANK('War Room'!C33,'War Room'!$C$23:$C$34,0)),IF('User Input'!$B$2=14,(RANK('War Room'!C33,'War Room'!$C$23:$C$36,0)),IF('User Input'!$B$2=16,(RANK('War Room'!C33,'War Room'!$C$23:$C$38,0)))))))</f>
        <v>#DIV/0!</v>
      </c>
      <c r="D53" s="45" t="e">
        <f>IF('User Input'!$B$2=8,(RANK('War Room'!D33,'War Room'!$D$23:$D$30,0)),IF('User Input'!$B$2=10,(RANK('War Room'!D33,'War Room'!$D$23:$D$32,0)),IF('User Input'!$B$2=12,(RANK('War Room'!D33,'War Room'!$D$23:$D$34,0)),IF('User Input'!$B$2=14,(RANK('War Room'!D33,'War Room'!$D$23:$D$36,0)),IF('User Input'!$B$2=16,(RANK('War Room'!D33,'War Room'!$D$23:$D$38,0)))))))</f>
        <v>#DIV/0!</v>
      </c>
      <c r="E53" s="45" t="e">
        <f>IF('User Input'!$B$2=8,(RANK('War Room'!E33,'War Room'!$E$23:$E$30,0)),IF('User Input'!$B$2=10,(RANK('War Room'!E33,'War Room'!$E$23:$E$32,0)),IF('User Input'!$B$2=12,(RANK('War Room'!E33,'War Room'!$E$23:$E$34,0)),IF('User Input'!$B$2=14,(RANK('War Room'!E33,'War Room'!$E$23:$E$36,0)),IF('User Input'!$B$2=16,(RANK('War Room'!E33,'War Room'!$E$23:$E$38,0)))))))</f>
        <v>#DIV/0!</v>
      </c>
      <c r="F53" s="45" t="e">
        <f>IF('User Input'!$B$2=8,(RANK('War Room'!F33,'War Room'!$F$23:$F$30,0)),IF('User Input'!$B$2=10,(RANK('War Room'!F33,'War Room'!$F$23:$F$32,0)),IF('User Input'!$B$2=12,(RANK('War Room'!F33,'War Room'!$F$23:$F$34,0)),IF('User Input'!$B$2=14,(RANK('War Room'!F33,'War Room'!$F$23:$F$36,0)),IF('User Input'!$B$2=16,(RANK('War Room'!F33,'War Room'!$F$23:$F$38,0)))))))</f>
        <v>#DIV/0!</v>
      </c>
      <c r="G53" s="46" t="e">
        <f>IF('User Input'!$B$2=8,(RANK('War Room'!G33,'War Room'!$G$23:$G$30,0)),IF('User Input'!$B$2=10,(RANK('War Room'!G33,'War Room'!$G$23:$G$32,0)),IF('User Input'!$B$2=12,(RANK('War Room'!G33,'War Room'!$G$23:$G$34,0)),IF('User Input'!$B$2=14,(RANK('War Room'!G33,'War Room'!$G$23:$G$36,0)),IF('User Input'!$B$2=16,(RANK('War Room'!G33,'War Room'!$G$23:$G$38,0)))))))</f>
        <v>#DIV/0!</v>
      </c>
    </row>
    <row r="54" spans="1:7">
      <c r="A54" s="39" t="str">
        <f>'User Input'!B16</f>
        <v>L</v>
      </c>
      <c r="B54" s="45" t="e">
        <f>IF('User Input'!$B$2=8,(RANK('War Room'!B34,'War Room'!$B$23:$B$30,0)),IF('User Input'!$B$2=10,(RANK('War Room'!B34,'War Room'!$B$23:$B$32,0)),IF('User Input'!$B$2=12,(RANK('War Room'!B34,'War Room'!$B$23:$B$34,0)),IF('User Input'!$B$2=14,(RANK('War Room'!B34,'War Room'!$B$23:$B$36,0)),IF('User Input'!$B$2=16,(RANK('War Room'!B34,'War Room'!$B$23:$B$38,0)))))))</f>
        <v>#DIV/0!</v>
      </c>
      <c r="C54" s="45" t="e">
        <f>IF('User Input'!$B$2=8,(RANK('War Room'!C34,'War Room'!$C$23:$C$30,0)),IF('User Input'!$B$2=10,(RANK('War Room'!C34,'War Room'!$C$23:$C$32,0)),IF('User Input'!$B$2=12,(RANK('War Room'!C34,'War Room'!$C$23:$C$34,0)),IF('User Input'!$B$2=14,(RANK('War Room'!C34,'War Room'!$C$23:$C$36,0)),IF('User Input'!$B$2=16,(RANK('War Room'!C34,'War Room'!$C$23:$C$38,0)))))))</f>
        <v>#DIV/0!</v>
      </c>
      <c r="D54" s="45" t="e">
        <f>IF('User Input'!$B$2=8,(RANK('War Room'!D34,'War Room'!$D$23:$D$30,0)),IF('User Input'!$B$2=10,(RANK('War Room'!D34,'War Room'!$D$23:$D$32,0)),IF('User Input'!$B$2=12,(RANK('War Room'!D34,'War Room'!$D$23:$D$34,0)),IF('User Input'!$B$2=14,(RANK('War Room'!D34,'War Room'!$D$23:$D$36,0)),IF('User Input'!$B$2=16,(RANK('War Room'!D34,'War Room'!$D$23:$D$38,0)))))))</f>
        <v>#DIV/0!</v>
      </c>
      <c r="E54" s="45" t="e">
        <f>IF('User Input'!$B$2=8,(RANK('War Room'!E34,'War Room'!$E$23:$E$30,0)),IF('User Input'!$B$2=10,(RANK('War Room'!E34,'War Room'!$E$23:$E$32,0)),IF('User Input'!$B$2=12,(RANK('War Room'!E34,'War Room'!$E$23:$E$34,0)),IF('User Input'!$B$2=14,(RANK('War Room'!E34,'War Room'!$E$23:$E$36,0)),IF('User Input'!$B$2=16,(RANK('War Room'!E34,'War Room'!$E$23:$E$38,0)))))))</f>
        <v>#DIV/0!</v>
      </c>
      <c r="F54" s="45" t="e">
        <f>IF('User Input'!$B$2=8,(RANK('War Room'!F34,'War Room'!$F$23:$F$30,0)),IF('User Input'!$B$2=10,(RANK('War Room'!F34,'War Room'!$F$23:$F$32,0)),IF('User Input'!$B$2=12,(RANK('War Room'!F34,'War Room'!$F$23:$F$34,0)),IF('User Input'!$B$2=14,(RANK('War Room'!F34,'War Room'!$F$23:$F$36,0)),IF('User Input'!$B$2=16,(RANK('War Room'!F34,'War Room'!$F$23:$F$38,0)))))))</f>
        <v>#DIV/0!</v>
      </c>
      <c r="G54" s="46" t="e">
        <f>IF('User Input'!$B$2=8,(RANK('War Room'!G34,'War Room'!$G$23:$G$30,0)),IF('User Input'!$B$2=10,(RANK('War Room'!G34,'War Room'!$G$23:$G$32,0)),IF('User Input'!$B$2=12,(RANK('War Room'!G34,'War Room'!$G$23:$G$34,0)),IF('User Input'!$B$2=14,(RANK('War Room'!G34,'War Room'!$G$23:$G$36,0)),IF('User Input'!$B$2=16,(RANK('War Room'!G34,'War Room'!$G$23:$G$38,0)))))))</f>
        <v>#DIV/0!</v>
      </c>
    </row>
    <row r="55" spans="1:7">
      <c r="A55" s="39" t="str">
        <f>'User Input'!B17</f>
        <v xml:space="preserve"> </v>
      </c>
      <c r="B55" s="45" t="e">
        <f>IF('User Input'!$B$2=8,(RANK('War Room'!B35,'War Room'!$B$23:$B$30,0)),IF('User Input'!$B$2=10,(RANK('War Room'!B35,'War Room'!$B$23:$B$32,0)),IF('User Input'!$B$2=12,(RANK('War Room'!B35,'War Room'!$B$23:$B$34,0)),IF('User Input'!$B$2=14,(RANK('War Room'!B35,'War Room'!$B$23:$B$36,0)),IF('User Input'!$B$2=16,(RANK('War Room'!B35,'War Room'!$B$23:$B$38,0)))))))</f>
        <v>#DIV/0!</v>
      </c>
      <c r="C55" s="45" t="e">
        <f>IF('User Input'!$B$2=8,(RANK('War Room'!C35,'War Room'!$C$23:$C$30,0)),IF('User Input'!$B$2=10,(RANK('War Room'!C35,'War Room'!$C$23:$C$32,0)),IF('User Input'!$B$2=12,(RANK('War Room'!C35,'War Room'!$C$23:$C$34,0)),IF('User Input'!$B$2=14,(RANK('War Room'!C35,'War Room'!$C$23:$C$36,0)),IF('User Input'!$B$2=16,(RANK('War Room'!C35,'War Room'!$C$23:$C$38,0)))))))</f>
        <v>#DIV/0!</v>
      </c>
      <c r="D55" s="45" t="e">
        <f>IF('User Input'!$B$2=8,(RANK('War Room'!D35,'War Room'!$D$23:$D$30,0)),IF('User Input'!$B$2=10,(RANK('War Room'!D35,'War Room'!$D$23:$D$32,0)),IF('User Input'!$B$2=12,(RANK('War Room'!D35,'War Room'!$D$23:$D$34,0)),IF('User Input'!$B$2=14,(RANK('War Room'!D35,'War Room'!$D$23:$D$36,0)),IF('User Input'!$B$2=16,(RANK('War Room'!D35,'War Room'!$D$23:$D$38,0)))))))</f>
        <v>#DIV/0!</v>
      </c>
      <c r="E55" s="45" t="e">
        <f>IF('User Input'!$B$2=8,(RANK('War Room'!E35,'War Room'!$E$23:$E$30,0)),IF('User Input'!$B$2=10,(RANK('War Room'!E35,'War Room'!$E$23:$E$32,0)),IF('User Input'!$B$2=12,(RANK('War Room'!E35,'War Room'!$E$23:$E$34,0)),IF('User Input'!$B$2=14,(RANK('War Room'!E35,'War Room'!$E$23:$E$36,0)),IF('User Input'!$B$2=16,(RANK('War Room'!E35,'War Room'!$E$23:$E$38,0)))))))</f>
        <v>#DIV/0!</v>
      </c>
      <c r="F55" s="45" t="e">
        <f>IF('User Input'!$B$2=8,(RANK('War Room'!F35,'War Room'!$F$23:$F$30,0)),IF('User Input'!$B$2=10,(RANK('War Room'!F35,'War Room'!$F$23:$F$32,0)),IF('User Input'!$B$2=12,(RANK('War Room'!F35,'War Room'!$F$23:$F$34,0)),IF('User Input'!$B$2=14,(RANK('War Room'!F35,'War Room'!$F$23:$F$36,0)),IF('User Input'!$B$2=16,(RANK('War Room'!F35,'War Room'!$F$23:$F$38,0)))))))</f>
        <v>#DIV/0!</v>
      </c>
      <c r="G55" s="46" t="e">
        <f>IF('User Input'!$B$2=8,(RANK('War Room'!G35,'War Room'!$G$23:$G$30,0)),IF('User Input'!$B$2=10,(RANK('War Room'!G35,'War Room'!$G$23:$G$32,0)),IF('User Input'!$B$2=12,(RANK('War Room'!G35,'War Room'!$G$23:$G$34,0)),IF('User Input'!$B$2=14,(RANK('War Room'!G35,'War Room'!$G$23:$G$36,0)),IF('User Input'!$B$2=16,(RANK('War Room'!G35,'War Room'!$G$23:$G$38,0)))))))</f>
        <v>#DIV/0!</v>
      </c>
    </row>
    <row r="56" spans="1:7">
      <c r="A56" s="39" t="str">
        <f>'User Input'!B18</f>
        <v xml:space="preserve"> </v>
      </c>
      <c r="B56" s="45" t="e">
        <f>IF('User Input'!$B$2=8,(RANK('War Room'!B36,'War Room'!$B$23:$B$30,0)),IF('User Input'!$B$2=10,(RANK('War Room'!B36,'War Room'!$B$23:$B$32,0)),IF('User Input'!$B$2=12,(RANK('War Room'!B36,'War Room'!$B$23:$B$34,0)),IF('User Input'!$B$2=14,(RANK('War Room'!B36,'War Room'!$B$23:$B$36,0)),IF('User Input'!$B$2=16,(RANK('War Room'!B36,'War Room'!$B$23:$B$38,0)))))))</f>
        <v>#DIV/0!</v>
      </c>
      <c r="C56" s="45" t="e">
        <f>IF('User Input'!$B$2=8,(RANK('War Room'!C36,'War Room'!$C$23:$C$30,0)),IF('User Input'!$B$2=10,(RANK('War Room'!C36,'War Room'!$C$23:$C$32,0)),IF('User Input'!$B$2=12,(RANK('War Room'!C36,'War Room'!$C$23:$C$34,0)),IF('User Input'!$B$2=14,(RANK('War Room'!C36,'War Room'!$C$23:$C$36,0)),IF('User Input'!$B$2=16,(RANK('War Room'!C36,'War Room'!$C$23:$C$38,0)))))))</f>
        <v>#DIV/0!</v>
      </c>
      <c r="D56" s="45" t="e">
        <f>IF('User Input'!$B$2=8,(RANK('War Room'!D36,'War Room'!$D$23:$D$30,0)),IF('User Input'!$B$2=10,(RANK('War Room'!D36,'War Room'!$D$23:$D$32,0)),IF('User Input'!$B$2=12,(RANK('War Room'!D36,'War Room'!$D$23:$D$34,0)),IF('User Input'!$B$2=14,(RANK('War Room'!D36,'War Room'!$D$23:$D$36,0)),IF('User Input'!$B$2=16,(RANK('War Room'!D36,'War Room'!$D$23:$D$38,0)))))))</f>
        <v>#DIV/0!</v>
      </c>
      <c r="E56" s="45" t="e">
        <f>IF('User Input'!$B$2=8,(RANK('War Room'!E36,'War Room'!$E$23:$E$30,0)),IF('User Input'!$B$2=10,(RANK('War Room'!E36,'War Room'!$E$23:$E$32,0)),IF('User Input'!$B$2=12,(RANK('War Room'!E36,'War Room'!$E$23:$E$34,0)),IF('User Input'!$B$2=14,(RANK('War Room'!E36,'War Room'!$E$23:$E$36,0)),IF('User Input'!$B$2=16,(RANK('War Room'!E36,'War Room'!$E$23:$E$38,0)))))))</f>
        <v>#DIV/0!</v>
      </c>
      <c r="F56" s="45" t="e">
        <f>IF('User Input'!$B$2=8,(RANK('War Room'!F36,'War Room'!$F$23:$F$30,0)),IF('User Input'!$B$2=10,(RANK('War Room'!F36,'War Room'!$F$23:$F$32,0)),IF('User Input'!$B$2=12,(RANK('War Room'!F36,'War Room'!$F$23:$F$34,0)),IF('User Input'!$B$2=14,(RANK('War Room'!F36,'War Room'!$F$23:$F$36,0)),IF('User Input'!$B$2=16,(RANK('War Room'!F36,'War Room'!$F$23:$F$38,0)))))))</f>
        <v>#DIV/0!</v>
      </c>
      <c r="G56" s="46" t="e">
        <f>IF('User Input'!$B$2=8,(RANK('War Room'!G36,'War Room'!$G$23:$G$30,0)),IF('User Input'!$B$2=10,(RANK('War Room'!G36,'War Room'!$G$23:$G$32,0)),IF('User Input'!$B$2=12,(RANK('War Room'!G36,'War Room'!$G$23:$G$34,0)),IF('User Input'!$B$2=14,(RANK('War Room'!G36,'War Room'!$G$23:$G$36,0)),IF('User Input'!$B$2=16,(RANK('War Room'!G36,'War Room'!$G$23:$G$38,0)))))))</f>
        <v>#DIV/0!</v>
      </c>
    </row>
    <row r="57" spans="1:7">
      <c r="A57" s="39" t="str">
        <f>'User Input'!B19</f>
        <v xml:space="preserve"> </v>
      </c>
      <c r="B57" s="45" t="e">
        <f>IF('User Input'!$B$2=8,(RANK('War Room'!B37,'War Room'!$B$23:$B$30,0)),IF('User Input'!$B$2=10,(RANK('War Room'!B37,'War Room'!$B$23:$B$32,0)),IF('User Input'!$B$2=12,(RANK('War Room'!B37,'War Room'!$B$23:$B$34,0)),IF('User Input'!$B$2=14,(RANK('War Room'!B37,'War Room'!$B$23:$B$36,0)),IF('User Input'!$B$2=16,(RANK('War Room'!B37,'War Room'!$B$23:$B$38,0)))))))</f>
        <v>#DIV/0!</v>
      </c>
      <c r="C57" s="45" t="e">
        <f>IF('User Input'!$B$2=8,(RANK('War Room'!C37,'War Room'!$C$23:$C$30,0)),IF('User Input'!$B$2=10,(RANK('War Room'!C37,'War Room'!$C$23:$C$32,0)),IF('User Input'!$B$2=12,(RANK('War Room'!C37,'War Room'!$C$23:$C$34,0)),IF('User Input'!$B$2=14,(RANK('War Room'!C37,'War Room'!$C$23:$C$36,0)),IF('User Input'!$B$2=16,(RANK('War Room'!C37,'War Room'!$C$23:$C$38,0)))))))</f>
        <v>#DIV/0!</v>
      </c>
      <c r="D57" s="45" t="e">
        <f>IF('User Input'!$B$2=8,(RANK('War Room'!D37,'War Room'!$D$23:$D$30,0)),IF('User Input'!$B$2=10,(RANK('War Room'!D37,'War Room'!$D$23:$D$32,0)),IF('User Input'!$B$2=12,(RANK('War Room'!D37,'War Room'!$D$23:$D$34,0)),IF('User Input'!$B$2=14,(RANK('War Room'!D37,'War Room'!$D$23:$D$36,0)),IF('User Input'!$B$2=16,(RANK('War Room'!D37,'War Room'!$D$23:$D$38,0)))))))</f>
        <v>#DIV/0!</v>
      </c>
      <c r="E57" s="45" t="e">
        <f>IF('User Input'!$B$2=8,(RANK('War Room'!E37,'War Room'!$E$23:$E$30,0)),IF('User Input'!$B$2=10,(RANK('War Room'!E37,'War Room'!$E$23:$E$32,0)),IF('User Input'!$B$2=12,(RANK('War Room'!E37,'War Room'!$E$23:$E$34,0)),IF('User Input'!$B$2=14,(RANK('War Room'!E37,'War Room'!$E$23:$E$36,0)),IF('User Input'!$B$2=16,(RANK('War Room'!E37,'War Room'!$E$23:$E$38,0)))))))</f>
        <v>#DIV/0!</v>
      </c>
      <c r="F57" s="45" t="e">
        <f>IF('User Input'!$B$2=8,(RANK('War Room'!F37,'War Room'!$F$23:$F$30,0)),IF('User Input'!$B$2=10,(RANK('War Room'!F37,'War Room'!$F$23:$F$32,0)),IF('User Input'!$B$2=12,(RANK('War Room'!F37,'War Room'!$F$23:$F$34,0)),IF('User Input'!$B$2=14,(RANK('War Room'!F37,'War Room'!$F$23:$F$36,0)),IF('User Input'!$B$2=16,(RANK('War Room'!F37,'War Room'!$F$23:$F$38,0)))))))</f>
        <v>#DIV/0!</v>
      </c>
      <c r="G57" s="46" t="e">
        <f>IF('User Input'!$B$2=8,(RANK('War Room'!G37,'War Room'!$G$23:$G$30,0)),IF('User Input'!$B$2=10,(RANK('War Room'!G37,'War Room'!$G$23:$G$32,0)),IF('User Input'!$B$2=12,(RANK('War Room'!G37,'War Room'!$G$23:$G$34,0)),IF('User Input'!$B$2=14,(RANK('War Room'!G37,'War Room'!$G$23:$G$36,0)),IF('User Input'!$B$2=16,(RANK('War Room'!G37,'War Room'!$G$23:$G$38,0)))))))</f>
        <v>#DIV/0!</v>
      </c>
    </row>
    <row r="58" spans="1:7" ht="15" thickBot="1">
      <c r="A58" s="42" t="str">
        <f>'User Input'!B20</f>
        <v xml:space="preserve"> </v>
      </c>
      <c r="B58" s="47" t="e">
        <f>IF('User Input'!$B$2=8,(RANK('War Room'!B38,'War Room'!$B$23:$B$30,0)),IF('User Input'!$B$2=10,(RANK('War Room'!B38,'War Room'!$B$23:$B$32,0)),IF('User Input'!$B$2=12,(RANK('War Room'!B38,'War Room'!$B$23:$B$34,0)),IF('User Input'!$B$2=14,(RANK('War Room'!B38,'War Room'!$B$23:$B$36,0)),IF('User Input'!$B$2=16,(RANK('War Room'!B38,'War Room'!$B$23:$B$38,0)))))))</f>
        <v>#DIV/0!</v>
      </c>
      <c r="C58" s="47" t="e">
        <f>IF('User Input'!$B$2=8,(RANK('War Room'!C38,'War Room'!$C$23:$C$30,0)),IF('User Input'!$B$2=10,(RANK('War Room'!C38,'War Room'!$C$23:$C$32,0)),IF('User Input'!$B$2=12,(RANK('War Room'!C38,'War Room'!$C$23:$C$34,0)),IF('User Input'!$B$2=14,(RANK('War Room'!C38,'War Room'!$C$23:$C$36,0)),IF('User Input'!$B$2=16,(RANK('War Room'!C38,'War Room'!$C$23:$C$38,0)))))))</f>
        <v>#DIV/0!</v>
      </c>
      <c r="D58" s="47" t="e">
        <f>IF('User Input'!$B$2=8,(RANK('War Room'!D38,'War Room'!$D$23:$D$30,0)),IF('User Input'!$B$2=10,(RANK('War Room'!D38,'War Room'!$D$23:$D$32,0)),IF('User Input'!$B$2=12,(RANK('War Room'!D38,'War Room'!$D$23:$D$34,0)),IF('User Input'!$B$2=14,(RANK('War Room'!D38,'War Room'!$D$23:$D$36,0)),IF('User Input'!$B$2=16,(RANK('War Room'!D38,'War Room'!$D$23:$D$38,0)))))))</f>
        <v>#DIV/0!</v>
      </c>
      <c r="E58" s="47" t="e">
        <f>IF('User Input'!$B$2=8,(RANK('War Room'!E38,'War Room'!$E$23:$E$30,0)),IF('User Input'!$B$2=10,(RANK('War Room'!E38,'War Room'!$E$23:$E$32,0)),IF('User Input'!$B$2=12,(RANK('War Room'!E38,'War Room'!$E$23:$E$34,0)),IF('User Input'!$B$2=14,(RANK('War Room'!E38,'War Room'!$E$23:$E$36,0)),IF('User Input'!$B$2=16,(RANK('War Room'!E38,'War Room'!$E$23:$E$38,0)))))))</f>
        <v>#DIV/0!</v>
      </c>
      <c r="F58" s="47" t="e">
        <f>IF('User Input'!$B$2=8,(RANK('War Room'!F38,'War Room'!$F$23:$F$30,0)),IF('User Input'!$B$2=10,(RANK('War Room'!F38,'War Room'!$F$23:$F$32,0)),IF('User Input'!$B$2=12,(RANK('War Room'!F38,'War Room'!$F$23:$F$34,0)),IF('User Input'!$B$2=14,(RANK('War Room'!F38,'War Room'!$F$23:$F$36,0)),IF('User Input'!$B$2=16,(RANK('War Room'!F38,'War Room'!$F$23:$F$38,0)))))))</f>
        <v>#DIV/0!</v>
      </c>
      <c r="G58" s="48" t="e">
        <f>IF('User Input'!$B$2=8,(RANK('War Room'!G38,'War Room'!$G$23:$G$30,0)),IF('User Input'!$B$2=10,(RANK('War Room'!G38,'War Room'!$G$23:$G$32,0)),IF('User Input'!$B$2=12,(RANK('War Room'!G38,'War Room'!$G$23:$G$34,0)),IF('User Input'!$B$2=14,(RANK('War Room'!G38,'War Room'!$G$23:$G$36,0)),IF('User Input'!$B$2=16,(RANK('War Room'!G38,'War Room'!$G$23:$G$38,0)))))))</f>
        <v>#DIV/0!</v>
      </c>
    </row>
  </sheetData>
  <mergeCells count="4">
    <mergeCell ref="J1:P1"/>
    <mergeCell ref="A1:H1"/>
    <mergeCell ref="A21:G21"/>
    <mergeCell ref="A41:G4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23"/>
  <sheetViews>
    <sheetView workbookViewId="0">
      <selection activeCell="E18" sqref="E18"/>
    </sheetView>
  </sheetViews>
  <sheetFormatPr baseColWidth="10" defaultColWidth="8.83203125" defaultRowHeight="14" x14ac:dyDescent="0"/>
  <cols>
    <col min="1" max="1" width="9.83203125" style="2" bestFit="1" customWidth="1"/>
    <col min="2" max="2" width="25.5" style="3" bestFit="1" customWidth="1"/>
    <col min="3" max="3" width="8.6640625" style="2" bestFit="1" customWidth="1"/>
    <col min="4" max="4" width="10.5" style="2" bestFit="1" customWidth="1"/>
    <col min="5" max="5" width="11.5" style="2" bestFit="1" customWidth="1"/>
    <col min="6" max="6" width="8.83203125" style="8" bestFit="1" customWidth="1"/>
    <col min="7" max="7" width="9.33203125" style="8" bestFit="1" customWidth="1"/>
    <col min="8" max="8" width="12.5" style="2" hidden="1" customWidth="1"/>
    <col min="9" max="9" width="10.6640625" style="2" hidden="1" customWidth="1"/>
    <col min="10" max="10" width="12.6640625" style="2" hidden="1" customWidth="1"/>
    <col min="11" max="12" width="13" style="2" hidden="1" customWidth="1"/>
    <col min="13" max="13" width="8.5" style="2" hidden="1" customWidth="1"/>
    <col min="14" max="14" width="13" style="2" hidden="1" customWidth="1"/>
    <col min="15" max="16" width="13.5" style="2" hidden="1" customWidth="1"/>
    <col min="17" max="17" width="7.5" style="2" hidden="1" customWidth="1"/>
    <col min="18" max="18" width="8.6640625" style="2" hidden="1" customWidth="1"/>
    <col min="19" max="20" width="12.33203125" style="2" hidden="1" customWidth="1"/>
    <col min="21" max="21" width="13.5" style="2" bestFit="1" customWidth="1"/>
    <col min="22" max="23" width="12" style="2" bestFit="1" customWidth="1"/>
    <col min="24" max="24" width="13.5" style="2" hidden="1" customWidth="1"/>
    <col min="25" max="26" width="12" style="2" hidden="1" customWidth="1"/>
    <col min="28" max="28" width="14.5" bestFit="1" customWidth="1"/>
  </cols>
  <sheetData>
    <row r="1" spans="1:28">
      <c r="A1" s="71" t="s">
        <v>18</v>
      </c>
      <c r="B1" s="72"/>
      <c r="C1" s="72"/>
      <c r="D1" s="72"/>
      <c r="E1" s="72"/>
      <c r="F1" s="72"/>
      <c r="G1" s="73"/>
      <c r="H1" s="70" t="s">
        <v>403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 t="s">
        <v>13</v>
      </c>
      <c r="V1" s="70"/>
      <c r="W1" s="70"/>
      <c r="X1" s="70" t="s">
        <v>17</v>
      </c>
      <c r="Y1" s="70"/>
      <c r="Z1" s="70"/>
    </row>
    <row r="2" spans="1:28">
      <c r="A2" s="5" t="s">
        <v>0</v>
      </c>
      <c r="B2" s="5" t="s">
        <v>1</v>
      </c>
      <c r="C2" s="5" t="s">
        <v>4</v>
      </c>
      <c r="D2" s="5" t="s">
        <v>3</v>
      </c>
      <c r="E2" s="5" t="s">
        <v>2</v>
      </c>
      <c r="F2" s="9" t="s">
        <v>417</v>
      </c>
      <c r="G2" s="9" t="s">
        <v>418</v>
      </c>
      <c r="H2" s="5" t="s">
        <v>397</v>
      </c>
      <c r="I2" s="5" t="s">
        <v>398</v>
      </c>
      <c r="J2" s="5" t="s">
        <v>399</v>
      </c>
      <c r="K2" s="5" t="s">
        <v>5</v>
      </c>
      <c r="L2" s="5" t="s">
        <v>6</v>
      </c>
      <c r="M2" s="5" t="s">
        <v>7</v>
      </c>
      <c r="N2" s="5" t="s">
        <v>400</v>
      </c>
      <c r="O2" s="5" t="s">
        <v>8</v>
      </c>
      <c r="P2" s="5" t="s">
        <v>401</v>
      </c>
      <c r="Q2" s="5" t="s">
        <v>9</v>
      </c>
      <c r="R2" s="5" t="s">
        <v>14</v>
      </c>
      <c r="S2" s="5" t="s">
        <v>15</v>
      </c>
      <c r="T2" s="5" t="s">
        <v>16</v>
      </c>
      <c r="U2" s="5" t="s">
        <v>11</v>
      </c>
      <c r="V2" s="5" t="s">
        <v>12</v>
      </c>
      <c r="W2" s="5" t="s">
        <v>402</v>
      </c>
      <c r="X2" s="5" t="s">
        <v>11</v>
      </c>
      <c r="Y2" s="5" t="s">
        <v>12</v>
      </c>
      <c r="Z2" s="5" t="s">
        <v>402</v>
      </c>
    </row>
    <row r="3" spans="1:28">
      <c r="A3" s="6">
        <f>VLOOKUP(B3&amp;"*",'Razzball Rankings'!$B$5:$G$204,6,FALSE)</f>
        <v>1</v>
      </c>
      <c r="B3" s="3" t="str">
        <f>'Razzball Projections'!B5</f>
        <v>Adrian Peterson</v>
      </c>
      <c r="C3" s="2" t="str">
        <f>VLOOKUP(B3,'Razzball Projections'!$B$2:$W$322,2,FALSE)</f>
        <v>RB</v>
      </c>
      <c r="D3" s="2" t="str">
        <f>VLOOKUP(B3,'Razzball Projections'!$B$2:$W$322,3,FALSE)</f>
        <v>MIN</v>
      </c>
      <c r="F3" s="8">
        <f>VLOOKUP(B3,'Fantasy Pros ECR'!$B$6:$H$312,7,FALSE)</f>
        <v>3.1063829790000002</v>
      </c>
      <c r="G3" s="8">
        <f>VLOOKUP(B3,'Fantasy Pros ADP'!$B$6:$M$253,12,FALSE)</f>
        <v>2.2000000000000002</v>
      </c>
      <c r="H3" s="2">
        <f>VLOOKUP(B3,'Razzball Projections'!$B$2:$W$322,4,FALSE)</f>
        <v>0</v>
      </c>
      <c r="I3" s="2">
        <f>VLOOKUP(B3,'Razzball Projections'!$B$2:$W$322,5,FALSE)</f>
        <v>0</v>
      </c>
      <c r="J3" s="2">
        <f>VLOOKUP(B3,'Razzball Projections'!$B$2:$W$322,6,FALSE)</f>
        <v>0</v>
      </c>
      <c r="K3" s="2">
        <f>VLOOKUP(B3,'Razzball Projections'!$B$2:$W$322,7,FALSE)</f>
        <v>0</v>
      </c>
      <c r="L3" s="2">
        <f>VLOOKUP(B3,'Razzball Projections'!$B$2:$W$322,8,FALSE)</f>
        <v>0</v>
      </c>
      <c r="M3" s="2">
        <f>VLOOKUP(B3,'Razzball Projections'!$B$2:$W$322,9,FALSE)</f>
        <v>0</v>
      </c>
      <c r="N3" s="2">
        <f>VLOOKUP(B3,'Razzball Projections'!$B$2:$W$322,10,FALSE)</f>
        <v>281</v>
      </c>
      <c r="O3" s="2">
        <f>VLOOKUP(B3,'Razzball Projections'!$B$2:$W$322,11,FALSE)</f>
        <v>1499</v>
      </c>
      <c r="P3" s="2">
        <f>VLOOKUP(B3,'Razzball Projections'!$B$2:$W$322,12,FALSE)</f>
        <v>14</v>
      </c>
      <c r="Q3" s="2">
        <f>VLOOKUP(B3,'Razzball Projections'!$B$2:$W$322,13,FALSE)</f>
        <v>3</v>
      </c>
      <c r="R3" s="2">
        <f>VLOOKUP(B3,'Razzball Projections'!$B$2:$W$322,14,FALSE)</f>
        <v>56</v>
      </c>
      <c r="S3" s="2">
        <f>VLOOKUP(B3,'Razzball Projections'!$B$2:$W$322,15,FALSE)</f>
        <v>321</v>
      </c>
      <c r="T3" s="2">
        <f>VLOOKUP(B3,'Razzball Projections'!$B$2:$W$322,16,FALSE)</f>
        <v>3</v>
      </c>
      <c r="U3" s="8">
        <f>VLOOKUP(B3,'Razzball Projections'!$B$2:$W$322,17,FALSE)</f>
        <v>279</v>
      </c>
      <c r="V3" s="8">
        <f>VLOOKUP(B3,'Razzball Projections'!$B$2:$W$322,18,FALSE)</f>
        <v>307</v>
      </c>
      <c r="W3" s="8">
        <f>VLOOKUP(B3,'Razzball Projections'!$B$2:$W$322,19,FALSE)</f>
        <v>335</v>
      </c>
      <c r="X3" s="7">
        <f>VLOOKUP(B3,'Razzball Projections'!$B$2:$W$322,20,FALSE)</f>
        <v>49</v>
      </c>
      <c r="Y3" s="7">
        <f>VLOOKUP(B3,'Razzball Projections'!$B$2:$W$322,21,FALSE)</f>
        <v>44</v>
      </c>
      <c r="Z3" s="7">
        <f>VLOOKUP(B3,'Razzball Projections'!$B$2:$W$322,22,FALSE)</f>
        <v>42</v>
      </c>
      <c r="AB3" s="11" t="s">
        <v>936</v>
      </c>
    </row>
    <row r="4" spans="1:28">
      <c r="A4" s="6">
        <f>VLOOKUP(B4&amp;"*",'Razzball Rankings'!$B$5:$G$204,6,FALSE)</f>
        <v>2</v>
      </c>
      <c r="B4" s="3" t="str">
        <f>'Razzball Projections'!B2</f>
        <v>Jamaal Charles</v>
      </c>
      <c r="C4" s="2" t="str">
        <f>VLOOKUP(B4,'Razzball Projections'!$B$2:$W$322,2,FALSE)</f>
        <v>RB</v>
      </c>
      <c r="D4" s="2" t="str">
        <f>VLOOKUP(B4,'Razzball Projections'!$B$2:$W$322,3,FALSE)</f>
        <v>KC</v>
      </c>
      <c r="F4" s="8">
        <f>VLOOKUP(B4,'Fantasy Pros ECR'!$B$6:$H$312,7,FALSE)</f>
        <v>1.787234043</v>
      </c>
      <c r="G4" s="8">
        <f>VLOOKUP(B4,'Fantasy Pros ADP'!$B$6:$M$253,12,FALSE)</f>
        <v>2.2000000000000002</v>
      </c>
      <c r="H4" s="2">
        <f>VLOOKUP(B4,'Razzball Projections'!$B$2:$W$322,4,FALSE)</f>
        <v>0</v>
      </c>
      <c r="I4" s="2">
        <f>VLOOKUP(B4,'Razzball Projections'!$B$2:$W$322,5,FALSE)</f>
        <v>0</v>
      </c>
      <c r="J4" s="2">
        <f>VLOOKUP(B4,'Razzball Projections'!$B$2:$W$322,6,FALSE)</f>
        <v>0</v>
      </c>
      <c r="K4" s="2">
        <f>VLOOKUP(B4,'Razzball Projections'!$B$2:$W$322,7,FALSE)</f>
        <v>0</v>
      </c>
      <c r="L4" s="2">
        <f>VLOOKUP(B4,'Razzball Projections'!$B$2:$W$322,8,FALSE)</f>
        <v>0</v>
      </c>
      <c r="M4" s="2">
        <f>VLOOKUP(B4,'Razzball Projections'!$B$2:$W$322,9,FALSE)</f>
        <v>0</v>
      </c>
      <c r="N4" s="2">
        <f>VLOOKUP(B4,'Razzball Projections'!$B$2:$W$322,10,FALSE)</f>
        <v>251</v>
      </c>
      <c r="O4" s="2">
        <f>VLOOKUP(B4,'Razzball Projections'!$B$2:$W$322,11,FALSE)</f>
        <v>1304</v>
      </c>
      <c r="P4" s="2">
        <f>VLOOKUP(B4,'Razzball Projections'!$B$2:$W$322,12,FALSE)</f>
        <v>9</v>
      </c>
      <c r="Q4" s="2">
        <f>VLOOKUP(B4,'Razzball Projections'!$B$2:$W$322,13,FALSE)</f>
        <v>2</v>
      </c>
      <c r="R4" s="2">
        <f>VLOOKUP(B4,'Razzball Projections'!$B$2:$W$322,14,FALSE)</f>
        <v>73</v>
      </c>
      <c r="S4" s="2">
        <f>VLOOKUP(B4,'Razzball Projections'!$B$2:$W$322,15,FALSE)</f>
        <v>609</v>
      </c>
      <c r="T4" s="2">
        <f>VLOOKUP(B4,'Razzball Projections'!$B$2:$W$322,16,FALSE)</f>
        <v>6</v>
      </c>
      <c r="U4" s="8">
        <f>VLOOKUP(B4,'Razzball Projections'!$B$2:$W$322,17,FALSE)</f>
        <v>277.3</v>
      </c>
      <c r="V4" s="8">
        <f>VLOOKUP(B4,'Razzball Projections'!$B$2:$W$322,18,FALSE)</f>
        <v>313.8</v>
      </c>
      <c r="W4" s="8">
        <f>VLOOKUP(B4,'Razzball Projections'!$B$2:$W$322,19,FALSE)</f>
        <v>350.3</v>
      </c>
      <c r="X4" s="7">
        <f>VLOOKUP(B4,'Razzball Projections'!$B$2:$W$322,20,FALSE)</f>
        <v>58</v>
      </c>
      <c r="Y4" s="7">
        <f>VLOOKUP(B4,'Razzball Projections'!$B$2:$W$322,21,FALSE)</f>
        <v>56</v>
      </c>
      <c r="Z4" s="7">
        <f>VLOOKUP(B4,'Razzball Projections'!$B$2:$W$322,22,FALSE)</f>
        <v>54</v>
      </c>
      <c r="AB4" s="17" t="s">
        <v>930</v>
      </c>
    </row>
    <row r="5" spans="1:28">
      <c r="A5" s="6">
        <f>VLOOKUP(B5&amp;"*",'Razzball Rankings'!$B$5:$G$204,6,FALSE)</f>
        <v>3</v>
      </c>
      <c r="B5" s="3" t="str">
        <f>'Razzball Projections'!B8</f>
        <v>Matt Forte</v>
      </c>
      <c r="C5" s="2" t="str">
        <f>VLOOKUP(B5,'Razzball Projections'!$B$2:$W$322,2,FALSE)</f>
        <v>RB</v>
      </c>
      <c r="D5" s="2" t="str">
        <f>VLOOKUP(B5,'Razzball Projections'!$B$2:$W$322,3,FALSE)</f>
        <v>CHI</v>
      </c>
      <c r="F5" s="8">
        <f>VLOOKUP(B5,'Fantasy Pros ECR'!$B$6:$H$312,7,FALSE)</f>
        <v>4.0212765959999999</v>
      </c>
      <c r="G5" s="8">
        <f>VLOOKUP(B5,'Fantasy Pros ADP'!$B$6:$M$253,12,FALSE)</f>
        <v>4.4000000000000004</v>
      </c>
      <c r="H5" s="2">
        <f>VLOOKUP(B5,'Razzball Projections'!$B$2:$W$322,4,FALSE)</f>
        <v>0</v>
      </c>
      <c r="I5" s="2">
        <f>VLOOKUP(B5,'Razzball Projections'!$B$2:$W$322,5,FALSE)</f>
        <v>0</v>
      </c>
      <c r="J5" s="2">
        <f>VLOOKUP(B5,'Razzball Projections'!$B$2:$W$322,6,FALSE)</f>
        <v>0</v>
      </c>
      <c r="K5" s="2">
        <f>VLOOKUP(B5,'Razzball Projections'!$B$2:$W$322,7,FALSE)</f>
        <v>0</v>
      </c>
      <c r="L5" s="2">
        <f>VLOOKUP(B5,'Razzball Projections'!$B$2:$W$322,8,FALSE)</f>
        <v>0</v>
      </c>
      <c r="M5" s="2">
        <f>VLOOKUP(B5,'Razzball Projections'!$B$2:$W$322,9,FALSE)</f>
        <v>0</v>
      </c>
      <c r="N5" s="2">
        <f>VLOOKUP(B5,'Razzball Projections'!$B$2:$W$322,10,FALSE)</f>
        <v>268</v>
      </c>
      <c r="O5" s="2">
        <f>VLOOKUP(B5,'Razzball Projections'!$B$2:$W$322,11,FALSE)</f>
        <v>1299</v>
      </c>
      <c r="P5" s="2">
        <f>VLOOKUP(B5,'Razzball Projections'!$B$2:$W$322,12,FALSE)</f>
        <v>8</v>
      </c>
      <c r="Q5" s="2">
        <f>VLOOKUP(B5,'Razzball Projections'!$B$2:$W$322,13,FALSE)</f>
        <v>2</v>
      </c>
      <c r="R5" s="2">
        <f>VLOOKUP(B5,'Razzball Projections'!$B$2:$W$322,14,FALSE)</f>
        <v>79</v>
      </c>
      <c r="S5" s="2">
        <f>VLOOKUP(B5,'Razzball Projections'!$B$2:$W$322,15,FALSE)</f>
        <v>522</v>
      </c>
      <c r="T5" s="2">
        <f>VLOOKUP(B5,'Razzball Projections'!$B$2:$W$322,16,FALSE)</f>
        <v>4</v>
      </c>
      <c r="U5" s="8">
        <f>VLOOKUP(B5,'Razzball Projections'!$B$2:$W$322,17,FALSE)</f>
        <v>250.7</v>
      </c>
      <c r="V5" s="8">
        <f>VLOOKUP(B5,'Razzball Projections'!$B$2:$W$322,18,FALSE)</f>
        <v>290.2</v>
      </c>
      <c r="W5" s="8">
        <f>VLOOKUP(B5,'Razzball Projections'!$B$2:$W$322,19,FALSE)</f>
        <v>329.7</v>
      </c>
      <c r="X5" s="7">
        <f>VLOOKUP(B5,'Razzball Projections'!$B$2:$W$322,20,FALSE)</f>
        <v>53</v>
      </c>
      <c r="Y5" s="7">
        <f>VLOOKUP(B5,'Razzball Projections'!$B$2:$W$322,21,FALSE)</f>
        <v>51</v>
      </c>
      <c r="Z5" s="7">
        <f>VLOOKUP(B5,'Razzball Projections'!$B$2:$W$322,22,FALSE)</f>
        <v>51</v>
      </c>
      <c r="AB5" s="14" t="s">
        <v>931</v>
      </c>
    </row>
    <row r="6" spans="1:28">
      <c r="A6" s="6">
        <f>VLOOKUP(B6&amp;"*",'Razzball Rankings'!$B$5:$G$204,6,FALSE)</f>
        <v>4</v>
      </c>
      <c r="B6" s="3" t="str">
        <f>'Razzball Projections'!B21</f>
        <v>LeSean McCoy</v>
      </c>
      <c r="C6" s="2" t="str">
        <f>VLOOKUP(B6,'Razzball Projections'!$B$2:$W$322,2,FALSE)</f>
        <v>RB</v>
      </c>
      <c r="D6" s="2" t="str">
        <f>VLOOKUP(B6,'Razzball Projections'!$B$2:$W$322,3,FALSE)</f>
        <v>PHI</v>
      </c>
      <c r="F6" s="8">
        <f>VLOOKUP(B6,'Fantasy Pros ECR'!$B$6:$H$312,7,FALSE)</f>
        <v>1.808510638</v>
      </c>
      <c r="G6" s="8">
        <f>VLOOKUP(B6,'Fantasy Pros ADP'!$B$6:$M$253,12,FALSE)</f>
        <v>1.6</v>
      </c>
      <c r="H6" s="2">
        <f>VLOOKUP(B6,'Razzball Projections'!$B$2:$W$322,4,FALSE)</f>
        <v>0</v>
      </c>
      <c r="I6" s="2">
        <f>VLOOKUP(B6,'Razzball Projections'!$B$2:$W$322,5,FALSE)</f>
        <v>0</v>
      </c>
      <c r="J6" s="2">
        <f>VLOOKUP(B6,'Razzball Projections'!$B$2:$W$322,6,FALSE)</f>
        <v>0</v>
      </c>
      <c r="K6" s="2">
        <f>VLOOKUP(B6,'Razzball Projections'!$B$2:$W$322,7,FALSE)</f>
        <v>0</v>
      </c>
      <c r="L6" s="2">
        <f>VLOOKUP(B6,'Razzball Projections'!$B$2:$W$322,8,FALSE)</f>
        <v>0</v>
      </c>
      <c r="M6" s="2">
        <f>VLOOKUP(B6,'Razzball Projections'!$B$2:$W$322,9,FALSE)</f>
        <v>0</v>
      </c>
      <c r="N6" s="2">
        <f>VLOOKUP(B6,'Razzball Projections'!$B$2:$W$322,10,FALSE)</f>
        <v>261</v>
      </c>
      <c r="O6" s="2">
        <f>VLOOKUP(B6,'Razzball Projections'!$B$2:$W$322,11,FALSE)</f>
        <v>1199</v>
      </c>
      <c r="P6" s="2">
        <f>VLOOKUP(B6,'Razzball Projections'!$B$2:$W$322,12,FALSE)</f>
        <v>8</v>
      </c>
      <c r="Q6" s="2">
        <f>VLOOKUP(B6,'Razzball Projections'!$B$2:$W$322,13,FALSE)</f>
        <v>2</v>
      </c>
      <c r="R6" s="2">
        <f>VLOOKUP(B6,'Razzball Projections'!$B$2:$W$322,14,FALSE)</f>
        <v>37</v>
      </c>
      <c r="S6" s="2">
        <f>VLOOKUP(B6,'Razzball Projections'!$B$2:$W$322,15,FALSE)</f>
        <v>465</v>
      </c>
      <c r="T6" s="2">
        <f>VLOOKUP(B6,'Razzball Projections'!$B$2:$W$322,16,FALSE)</f>
        <v>6</v>
      </c>
      <c r="U6" s="8">
        <f>VLOOKUP(B6,'Razzball Projections'!$B$2:$W$322,17,FALSE)</f>
        <v>246.4</v>
      </c>
      <c r="V6" s="8">
        <f>VLOOKUP(B6,'Razzball Projections'!$B$2:$W$322,18,FALSE)</f>
        <v>264.89999999999998</v>
      </c>
      <c r="W6" s="8">
        <f>VLOOKUP(B6,'Razzball Projections'!$B$2:$W$322,19,FALSE)</f>
        <v>283.39999999999998</v>
      </c>
      <c r="X6" s="7">
        <f>VLOOKUP(B6,'Razzball Projections'!$B$2:$W$322,20,FALSE)</f>
        <v>52</v>
      </c>
      <c r="Y6" s="7">
        <f>VLOOKUP(B6,'Razzball Projections'!$B$2:$W$322,21,FALSE)</f>
        <v>47</v>
      </c>
      <c r="Z6" s="7">
        <f>VLOOKUP(B6,'Razzball Projections'!$B$2:$W$322,22,FALSE)</f>
        <v>44</v>
      </c>
      <c r="AB6" s="16" t="s">
        <v>932</v>
      </c>
    </row>
    <row r="7" spans="1:28">
      <c r="A7" s="6">
        <f>VLOOKUP(B7&amp;"*",'Razzball Rankings'!$B$5:$G$204,6,FALSE)</f>
        <v>5</v>
      </c>
      <c r="B7" s="3" t="str">
        <f>'Razzball Projections'!B23</f>
        <v>Eddie Lacy</v>
      </c>
      <c r="C7" s="2" t="str">
        <f>VLOOKUP(B7,'Razzball Projections'!$B$2:$W$322,2,FALSE)</f>
        <v>RB</v>
      </c>
      <c r="D7" s="2" t="str">
        <f>VLOOKUP(B7,'Razzball Projections'!$B$2:$W$322,3,FALSE)</f>
        <v>GB</v>
      </c>
      <c r="F7" s="8">
        <f>VLOOKUP(B7,'Fantasy Pros ECR'!$B$6:$H$312,7,FALSE)</f>
        <v>5.1914893620000004</v>
      </c>
      <c r="G7" s="8">
        <f>VLOOKUP(B7,'Fantasy Pros ADP'!$B$6:$M$253,12,FALSE)</f>
        <v>6.4</v>
      </c>
      <c r="H7" s="2">
        <f>VLOOKUP(B7,'Razzball Projections'!$B$2:$W$322,4,FALSE)</f>
        <v>0</v>
      </c>
      <c r="I7" s="2">
        <f>VLOOKUP(B7,'Razzball Projections'!$B$2:$W$322,5,FALSE)</f>
        <v>0</v>
      </c>
      <c r="J7" s="2">
        <f>VLOOKUP(B7,'Razzball Projections'!$B$2:$W$322,6,FALSE)</f>
        <v>0</v>
      </c>
      <c r="K7" s="2">
        <f>VLOOKUP(B7,'Razzball Projections'!$B$2:$W$322,7,FALSE)</f>
        <v>0</v>
      </c>
      <c r="L7" s="2">
        <f>VLOOKUP(B7,'Razzball Projections'!$B$2:$W$322,8,FALSE)</f>
        <v>0</v>
      </c>
      <c r="M7" s="2">
        <f>VLOOKUP(B7,'Razzball Projections'!$B$2:$W$322,9,FALSE)</f>
        <v>0</v>
      </c>
      <c r="N7" s="2">
        <f>VLOOKUP(B7,'Razzball Projections'!$B$2:$W$322,10,FALSE)</f>
        <v>276</v>
      </c>
      <c r="O7" s="2">
        <f>VLOOKUP(B7,'Razzball Projections'!$B$2:$W$322,11,FALSE)</f>
        <v>1317</v>
      </c>
      <c r="P7" s="2">
        <f>VLOOKUP(B7,'Razzball Projections'!$B$2:$W$322,12,FALSE)</f>
        <v>13</v>
      </c>
      <c r="Q7" s="2">
        <f>VLOOKUP(B7,'Razzball Projections'!$B$2:$W$322,13,FALSE)</f>
        <v>2</v>
      </c>
      <c r="R7" s="2">
        <f>VLOOKUP(B7,'Razzball Projections'!$B$2:$W$322,14,FALSE)</f>
        <v>41</v>
      </c>
      <c r="S7" s="2">
        <f>VLOOKUP(B7,'Razzball Projections'!$B$2:$W$322,15,FALSE)</f>
        <v>278</v>
      </c>
      <c r="T7" s="2">
        <f>VLOOKUP(B7,'Razzball Projections'!$B$2:$W$322,16,FALSE)</f>
        <v>1</v>
      </c>
      <c r="U7" s="8">
        <f>VLOOKUP(B7,'Razzball Projections'!$B$2:$W$322,17,FALSE)</f>
        <v>239.5</v>
      </c>
      <c r="V7" s="8">
        <f>VLOOKUP(B7,'Razzball Projections'!$B$2:$W$322,18,FALSE)</f>
        <v>260</v>
      </c>
      <c r="W7" s="8">
        <f>VLOOKUP(B7,'Razzball Projections'!$B$2:$W$322,19,FALSE)</f>
        <v>280.5</v>
      </c>
      <c r="X7" s="7">
        <f>VLOOKUP(B7,'Razzball Projections'!$B$2:$W$322,20,FALSE)</f>
        <v>44</v>
      </c>
      <c r="Y7" s="7">
        <f>VLOOKUP(B7,'Razzball Projections'!$B$2:$W$322,21,FALSE)</f>
        <v>39</v>
      </c>
      <c r="Z7" s="7">
        <f>VLOOKUP(B7,'Razzball Projections'!$B$2:$W$322,22,FALSE)</f>
        <v>35</v>
      </c>
      <c r="AB7" s="15" t="s">
        <v>933</v>
      </c>
    </row>
    <row r="8" spans="1:28">
      <c r="A8" s="6">
        <f>VLOOKUP(B8&amp;"*",'Razzball Rankings'!$B$5:$G$204,6,FALSE)</f>
        <v>6</v>
      </c>
      <c r="B8" s="3" t="str">
        <f>'Razzball Projections'!B10</f>
        <v>Calvin Johnson</v>
      </c>
      <c r="C8" s="2" t="str">
        <f>VLOOKUP(B8,'Razzball Projections'!$B$2:$W$322,2,FALSE)</f>
        <v>WR</v>
      </c>
      <c r="D8" s="2" t="str">
        <f>VLOOKUP(B8,'Razzball Projections'!$B$2:$W$322,3,FALSE)</f>
        <v>DET</v>
      </c>
      <c r="F8" s="8">
        <f>VLOOKUP(B8,'Fantasy Pros ECR'!$B$6:$H$312,7,FALSE)</f>
        <v>6.1063829790000002</v>
      </c>
      <c r="G8" s="8">
        <f>VLOOKUP(B8,'Fantasy Pros ADP'!$B$6:$M$253,12,FALSE)</f>
        <v>6.2</v>
      </c>
      <c r="H8" s="2">
        <f>VLOOKUP(B8,'Razzball Projections'!$B$2:$W$322,4,FALSE)</f>
        <v>0</v>
      </c>
      <c r="I8" s="2">
        <f>VLOOKUP(B8,'Razzball Projections'!$B$2:$W$322,5,FALSE)</f>
        <v>0</v>
      </c>
      <c r="J8" s="2">
        <f>VLOOKUP(B8,'Razzball Projections'!$B$2:$W$322,6,FALSE)</f>
        <v>0</v>
      </c>
      <c r="K8" s="2">
        <f>VLOOKUP(B8,'Razzball Projections'!$B$2:$W$322,7,FALSE)</f>
        <v>0</v>
      </c>
      <c r="L8" s="2">
        <f>VLOOKUP(B8,'Razzball Projections'!$B$2:$W$322,8,FALSE)</f>
        <v>0</v>
      </c>
      <c r="M8" s="2">
        <f>VLOOKUP(B8,'Razzball Projections'!$B$2:$W$322,9,FALSE)</f>
        <v>0</v>
      </c>
      <c r="N8" s="2">
        <f>VLOOKUP(B8,'Razzball Projections'!$B$2:$W$322,10,FALSE)</f>
        <v>0</v>
      </c>
      <c r="O8" s="2">
        <f>VLOOKUP(B8,'Razzball Projections'!$B$2:$W$322,11,FALSE)</f>
        <v>0</v>
      </c>
      <c r="P8" s="2">
        <f>VLOOKUP(B8,'Razzball Projections'!$B$2:$W$322,12,FALSE)</f>
        <v>0</v>
      </c>
      <c r="Q8" s="2">
        <f>VLOOKUP(B8,'Razzball Projections'!$B$2:$W$322,13,FALSE)</f>
        <v>1</v>
      </c>
      <c r="R8" s="2">
        <f>VLOOKUP(B8,'Razzball Projections'!$B$2:$W$322,14,FALSE)</f>
        <v>92</v>
      </c>
      <c r="S8" s="2">
        <f>VLOOKUP(B8,'Razzball Projections'!$B$2:$W$322,15,FALSE)</f>
        <v>1506</v>
      </c>
      <c r="T8" s="2">
        <f>VLOOKUP(B8,'Razzball Projections'!$B$2:$W$322,16,FALSE)</f>
        <v>13</v>
      </c>
      <c r="U8" s="8">
        <f>VLOOKUP(B8,'Razzball Projections'!$B$2:$W$322,17,FALSE)</f>
        <v>226.6</v>
      </c>
      <c r="V8" s="8">
        <f>VLOOKUP(B8,'Razzball Projections'!$B$2:$W$322,18,FALSE)</f>
        <v>272.60000000000002</v>
      </c>
      <c r="W8" s="8">
        <f>VLOOKUP(B8,'Razzball Projections'!$B$2:$W$322,19,FALSE)</f>
        <v>318.60000000000002</v>
      </c>
      <c r="X8" s="7">
        <f>VLOOKUP(B8,'Razzball Projections'!$B$2:$W$322,20,FALSE)</f>
        <v>50</v>
      </c>
      <c r="Y8" s="7">
        <f>VLOOKUP(B8,'Razzball Projections'!$B$2:$W$322,21,FALSE)</f>
        <v>50</v>
      </c>
      <c r="Z8" s="7">
        <f>VLOOKUP(B8,'Razzball Projections'!$B$2:$W$322,22,FALSE)</f>
        <v>50</v>
      </c>
      <c r="AB8" s="13" t="s">
        <v>934</v>
      </c>
    </row>
    <row r="9" spans="1:28">
      <c r="A9" s="6">
        <f>VLOOKUP(B9&amp;"*",'Razzball Rankings'!$B$5:$G$204,6,FALSE)</f>
        <v>7</v>
      </c>
      <c r="B9" s="3" t="str">
        <f>'Razzball Projections'!B25</f>
        <v>DeMarco Murray</v>
      </c>
      <c r="C9" s="2" t="str">
        <f>VLOOKUP(B9,'Razzball Projections'!$B$2:$W$322,2,FALSE)</f>
        <v>RB</v>
      </c>
      <c r="D9" s="2" t="str">
        <f>VLOOKUP(B9,'Razzball Projections'!$B$2:$W$322,3,FALSE)</f>
        <v>DAL</v>
      </c>
      <c r="F9" s="8">
        <f>VLOOKUP(B9,'Fantasy Pros ECR'!$B$6:$H$312,7,FALSE)</f>
        <v>12.382978720000001</v>
      </c>
      <c r="G9" s="8">
        <f>VLOOKUP(B9,'Fantasy Pros ADP'!$B$6:$M$253,12,FALSE)</f>
        <v>13.8</v>
      </c>
      <c r="H9" s="2">
        <f>VLOOKUP(B9,'Razzball Projections'!$B$2:$W$322,4,FALSE)</f>
        <v>0</v>
      </c>
      <c r="I9" s="2">
        <f>VLOOKUP(B9,'Razzball Projections'!$B$2:$W$322,5,FALSE)</f>
        <v>0</v>
      </c>
      <c r="J9" s="2">
        <f>VLOOKUP(B9,'Razzball Projections'!$B$2:$W$322,6,FALSE)</f>
        <v>0</v>
      </c>
      <c r="K9" s="2">
        <f>VLOOKUP(B9,'Razzball Projections'!$B$2:$W$322,7,FALSE)</f>
        <v>0</v>
      </c>
      <c r="L9" s="2">
        <f>VLOOKUP(B9,'Razzball Projections'!$B$2:$W$322,8,FALSE)</f>
        <v>0</v>
      </c>
      <c r="M9" s="2">
        <f>VLOOKUP(B9,'Razzball Projections'!$B$2:$W$322,9,FALSE)</f>
        <v>0</v>
      </c>
      <c r="N9" s="2">
        <f>VLOOKUP(B9,'Razzball Projections'!$B$2:$W$322,10,FALSE)</f>
        <v>249</v>
      </c>
      <c r="O9" s="2">
        <f>VLOOKUP(B9,'Razzball Projections'!$B$2:$W$322,11,FALSE)</f>
        <v>1256</v>
      </c>
      <c r="P9" s="2">
        <f>VLOOKUP(B9,'Razzball Projections'!$B$2:$W$322,12,FALSE)</f>
        <v>8</v>
      </c>
      <c r="Q9" s="2">
        <f>VLOOKUP(B9,'Razzball Projections'!$B$2:$W$322,13,FALSE)</f>
        <v>2</v>
      </c>
      <c r="R9" s="2">
        <f>VLOOKUP(B9,'Razzball Projections'!$B$2:$W$322,14,FALSE)</f>
        <v>54</v>
      </c>
      <c r="S9" s="2">
        <f>VLOOKUP(B9,'Razzball Projections'!$B$2:$W$322,15,FALSE)</f>
        <v>401</v>
      </c>
      <c r="T9" s="2">
        <f>VLOOKUP(B9,'Razzball Projections'!$B$2:$W$322,16,FALSE)</f>
        <v>2</v>
      </c>
      <c r="U9" s="8">
        <f>VLOOKUP(B9,'Razzball Projections'!$B$2:$W$322,17,FALSE)</f>
        <v>221.7</v>
      </c>
      <c r="V9" s="8">
        <f>VLOOKUP(B9,'Razzball Projections'!$B$2:$W$322,18,FALSE)</f>
        <v>248.7</v>
      </c>
      <c r="W9" s="8">
        <f>VLOOKUP(B9,'Razzball Projections'!$B$2:$W$322,19,FALSE)</f>
        <v>275.7</v>
      </c>
      <c r="X9" s="7">
        <f>VLOOKUP(B9,'Razzball Projections'!$B$2:$W$322,20,FALSE)</f>
        <v>37</v>
      </c>
      <c r="Y9" s="7">
        <f>VLOOKUP(B9,'Razzball Projections'!$B$2:$W$322,21,FALSE)</f>
        <v>35</v>
      </c>
      <c r="Z9" s="7">
        <f>VLOOKUP(B9,'Razzball Projections'!$B$2:$W$322,22,FALSE)</f>
        <v>35</v>
      </c>
      <c r="AB9" s="18" t="s">
        <v>935</v>
      </c>
    </row>
    <row r="10" spans="1:28">
      <c r="A10" s="6">
        <f>VLOOKUP(B10&amp;"*",'Razzball Rankings'!$B$5:$G$204,6,FALSE)</f>
        <v>8</v>
      </c>
      <c r="B10" s="3" t="str">
        <f>'Razzball Projections'!B13</f>
        <v>Jimmy Graham</v>
      </c>
      <c r="C10" s="2" t="str">
        <f>VLOOKUP(B10,'Razzball Projections'!$B$2:$W$322,2,FALSE)</f>
        <v>TE</v>
      </c>
      <c r="D10" s="2" t="str">
        <f>VLOOKUP(B10,'Razzball Projections'!$B$2:$W$322,3,FALSE)</f>
        <v>NO</v>
      </c>
      <c r="F10" s="8">
        <f>VLOOKUP(B10,'Fantasy Pros ECR'!$B$6:$H$312,7,FALSE)</f>
        <v>9.0638297869999995</v>
      </c>
      <c r="G10" s="8">
        <f>VLOOKUP(B10,'Fantasy Pros ADP'!$B$6:$M$253,12,FALSE)</f>
        <v>8.4</v>
      </c>
      <c r="H10" s="2">
        <f>VLOOKUP(B10,'Razzball Projections'!$B$2:$W$322,4,FALSE)</f>
        <v>0</v>
      </c>
      <c r="I10" s="2">
        <f>VLOOKUP(B10,'Razzball Projections'!$B$2:$W$322,5,FALSE)</f>
        <v>0</v>
      </c>
      <c r="J10" s="2">
        <f>VLOOKUP(B10,'Razzball Projections'!$B$2:$W$322,6,FALSE)</f>
        <v>0</v>
      </c>
      <c r="K10" s="2">
        <f>VLOOKUP(B10,'Razzball Projections'!$B$2:$W$322,7,FALSE)</f>
        <v>0</v>
      </c>
      <c r="L10" s="2">
        <f>VLOOKUP(B10,'Razzball Projections'!$B$2:$W$322,8,FALSE)</f>
        <v>0</v>
      </c>
      <c r="M10" s="2">
        <f>VLOOKUP(B10,'Razzball Projections'!$B$2:$W$322,9,FALSE)</f>
        <v>0</v>
      </c>
      <c r="N10" s="2">
        <f>VLOOKUP(B10,'Razzball Projections'!$B$2:$W$322,10,FALSE)</f>
        <v>0</v>
      </c>
      <c r="O10" s="2">
        <f>VLOOKUP(B10,'Razzball Projections'!$B$2:$W$322,11,FALSE)</f>
        <v>0</v>
      </c>
      <c r="P10" s="2">
        <f>VLOOKUP(B10,'Razzball Projections'!$B$2:$W$322,12,FALSE)</f>
        <v>0</v>
      </c>
      <c r="Q10" s="2">
        <f>VLOOKUP(B10,'Razzball Projections'!$B$2:$W$322,13,FALSE)</f>
        <v>0</v>
      </c>
      <c r="R10" s="2">
        <f>VLOOKUP(B10,'Razzball Projections'!$B$2:$W$322,14,FALSE)</f>
        <v>83</v>
      </c>
      <c r="S10" s="2">
        <f>VLOOKUP(B10,'Razzball Projections'!$B$2:$W$322,15,FALSE)</f>
        <v>1176</v>
      </c>
      <c r="T10" s="2">
        <f>VLOOKUP(B10,'Razzball Projections'!$B$2:$W$322,16,FALSE)</f>
        <v>16</v>
      </c>
      <c r="U10" s="8">
        <f>VLOOKUP(B10,'Razzball Projections'!$B$2:$W$322,17,FALSE)</f>
        <v>213.6</v>
      </c>
      <c r="V10" s="8">
        <f>VLOOKUP(B10,'Razzball Projections'!$B$2:$W$322,18,FALSE)</f>
        <v>255.1</v>
      </c>
      <c r="W10" s="8">
        <f>VLOOKUP(B10,'Razzball Projections'!$B$2:$W$322,19,FALSE)</f>
        <v>296.60000000000002</v>
      </c>
      <c r="X10" s="7">
        <f>VLOOKUP(B10,'Razzball Projections'!$B$2:$W$322,20,FALSE)</f>
        <v>39</v>
      </c>
      <c r="Y10" s="7">
        <f>VLOOKUP(B10,'Razzball Projections'!$B$2:$W$322,21,FALSE)</f>
        <v>40</v>
      </c>
      <c r="Z10" s="7">
        <f>VLOOKUP(B10,'Razzball Projections'!$B$2:$W$322,22,FALSE)</f>
        <v>41</v>
      </c>
      <c r="AB10" s="19"/>
    </row>
    <row r="11" spans="1:28">
      <c r="A11" s="6">
        <f>VLOOKUP(B11&amp;"*",'Razzball Rankings'!$B$5:$G$204,6,FALSE)</f>
        <v>9</v>
      </c>
      <c r="B11" s="3" t="str">
        <f>'Razzball Projections'!B43</f>
        <v>Ryan Mathews</v>
      </c>
      <c r="C11" s="2" t="str">
        <f>VLOOKUP(B11,'Razzball Projections'!$B$2:$W$322,2,FALSE)</f>
        <v>RB</v>
      </c>
      <c r="D11" s="2" t="str">
        <f>VLOOKUP(B11,'Razzball Projections'!$B$2:$W$322,3,FALSE)</f>
        <v>SD</v>
      </c>
      <c r="F11" s="8">
        <f>VLOOKUP(B11,'Fantasy Pros ECR'!$B$6:$H$312,7,FALSE)</f>
        <v>38.702127660000002</v>
      </c>
      <c r="G11" s="8">
        <f>VLOOKUP(B11,'Fantasy Pros ADP'!$B$6:$M$253,12,FALSE)</f>
        <v>39.799999999999997</v>
      </c>
      <c r="H11" s="2">
        <f>VLOOKUP(B11,'Razzball Projections'!$B$2:$W$322,4,FALSE)</f>
        <v>0</v>
      </c>
      <c r="I11" s="2">
        <f>VLOOKUP(B11,'Razzball Projections'!$B$2:$W$322,5,FALSE)</f>
        <v>0</v>
      </c>
      <c r="J11" s="2">
        <f>VLOOKUP(B11,'Razzball Projections'!$B$2:$W$322,6,FALSE)</f>
        <v>0</v>
      </c>
      <c r="K11" s="2">
        <f>VLOOKUP(B11,'Razzball Projections'!$B$2:$W$322,7,FALSE)</f>
        <v>0</v>
      </c>
      <c r="L11" s="2">
        <f>VLOOKUP(B11,'Razzball Projections'!$B$2:$W$322,8,FALSE)</f>
        <v>0</v>
      </c>
      <c r="M11" s="2">
        <f>VLOOKUP(B11,'Razzball Projections'!$B$2:$W$322,9,FALSE)</f>
        <v>0</v>
      </c>
      <c r="N11" s="2">
        <f>VLOOKUP(B11,'Razzball Projections'!$B$2:$W$322,10,FALSE)</f>
        <v>272</v>
      </c>
      <c r="O11" s="2">
        <f>VLOOKUP(B11,'Razzball Projections'!$B$2:$W$322,11,FALSE)</f>
        <v>1301</v>
      </c>
      <c r="P11" s="2">
        <f>VLOOKUP(B11,'Razzball Projections'!$B$2:$W$322,12,FALSE)</f>
        <v>11</v>
      </c>
      <c r="Q11" s="2">
        <f>VLOOKUP(B11,'Razzball Projections'!$B$2:$W$322,13,FALSE)</f>
        <v>2</v>
      </c>
      <c r="R11" s="2">
        <f>VLOOKUP(B11,'Razzball Projections'!$B$2:$W$322,14,FALSE)</f>
        <v>31</v>
      </c>
      <c r="S11" s="2">
        <f>VLOOKUP(B11,'Razzball Projections'!$B$2:$W$322,15,FALSE)</f>
        <v>196</v>
      </c>
      <c r="T11" s="2">
        <f>VLOOKUP(B11,'Razzball Projections'!$B$2:$W$322,16,FALSE)</f>
        <v>0</v>
      </c>
      <c r="U11" s="8">
        <f>VLOOKUP(B11,'Razzball Projections'!$B$2:$W$322,17,FALSE)</f>
        <v>211.7</v>
      </c>
      <c r="V11" s="8">
        <f>VLOOKUP(B11,'Razzball Projections'!$B$2:$W$322,18,FALSE)</f>
        <v>227.2</v>
      </c>
      <c r="W11" s="8">
        <f>VLOOKUP(B11,'Razzball Projections'!$B$2:$W$322,19,FALSE)</f>
        <v>242.7</v>
      </c>
      <c r="X11" s="7">
        <f>VLOOKUP(B11,'Razzball Projections'!$B$2:$W$322,20,FALSE)</f>
        <v>24</v>
      </c>
      <c r="Y11" s="7">
        <f>VLOOKUP(B11,'Razzball Projections'!$B$2:$W$322,21,FALSE)</f>
        <v>18</v>
      </c>
      <c r="Z11" s="7">
        <f>VLOOKUP(B11,'Razzball Projections'!$B$2:$W$322,22,FALSE)</f>
        <v>16</v>
      </c>
    </row>
    <row r="12" spans="1:28">
      <c r="A12" s="6">
        <f>VLOOKUP(B12&amp;"*",'Razzball Rankings'!$B$5:$G$204,6,FALSE)</f>
        <v>10</v>
      </c>
      <c r="B12" s="3" t="str">
        <f>'Razzball Projections'!B17</f>
        <v>Demaryius Thomas</v>
      </c>
      <c r="C12" s="2" t="str">
        <f>VLOOKUP(B12,'Razzball Projections'!$B$2:$W$322,2,FALSE)</f>
        <v>WR</v>
      </c>
      <c r="D12" s="2" t="str">
        <f>VLOOKUP(B12,'Razzball Projections'!$B$2:$W$322,3,FALSE)</f>
        <v>DEN</v>
      </c>
      <c r="F12" s="8">
        <f>VLOOKUP(B12,'Fantasy Pros ECR'!$B$6:$H$312,7,FALSE)</f>
        <v>9.2340425530000001</v>
      </c>
      <c r="G12" s="8">
        <f>VLOOKUP(B12,'Fantasy Pros ADP'!$B$6:$M$253,12,FALSE)</f>
        <v>10.4</v>
      </c>
      <c r="H12" s="2">
        <f>VLOOKUP(B12,'Razzball Projections'!$B$2:$W$322,4,FALSE)</f>
        <v>0</v>
      </c>
      <c r="I12" s="2">
        <f>VLOOKUP(B12,'Razzball Projections'!$B$2:$W$322,5,FALSE)</f>
        <v>0</v>
      </c>
      <c r="J12" s="2">
        <f>VLOOKUP(B12,'Razzball Projections'!$B$2:$W$322,6,FALSE)</f>
        <v>0</v>
      </c>
      <c r="K12" s="2">
        <f>VLOOKUP(B12,'Razzball Projections'!$B$2:$W$322,7,FALSE)</f>
        <v>0</v>
      </c>
      <c r="L12" s="2">
        <f>VLOOKUP(B12,'Razzball Projections'!$B$2:$W$322,8,FALSE)</f>
        <v>0</v>
      </c>
      <c r="M12" s="2">
        <f>VLOOKUP(B12,'Razzball Projections'!$B$2:$W$322,9,FALSE)</f>
        <v>0</v>
      </c>
      <c r="N12" s="2">
        <f>VLOOKUP(B12,'Razzball Projections'!$B$2:$W$322,10,FALSE)</f>
        <v>0</v>
      </c>
      <c r="O12" s="2">
        <f>VLOOKUP(B12,'Razzball Projections'!$B$2:$W$322,11,FALSE)</f>
        <v>0</v>
      </c>
      <c r="P12" s="2">
        <f>VLOOKUP(B12,'Razzball Projections'!$B$2:$W$322,12,FALSE)</f>
        <v>0</v>
      </c>
      <c r="Q12" s="2">
        <f>VLOOKUP(B12,'Razzball Projections'!$B$2:$W$322,13,FALSE)</f>
        <v>1</v>
      </c>
      <c r="R12" s="2">
        <f>VLOOKUP(B12,'Razzball Projections'!$B$2:$W$322,14,FALSE)</f>
        <v>89</v>
      </c>
      <c r="S12" s="2">
        <f>VLOOKUP(B12,'Razzball Projections'!$B$2:$W$322,15,FALSE)</f>
        <v>1342</v>
      </c>
      <c r="T12" s="2">
        <f>VLOOKUP(B12,'Razzball Projections'!$B$2:$W$322,16,FALSE)</f>
        <v>12</v>
      </c>
      <c r="U12" s="8">
        <f>VLOOKUP(B12,'Razzball Projections'!$B$2:$W$322,17,FALSE)</f>
        <v>205.2</v>
      </c>
      <c r="V12" s="8">
        <f>VLOOKUP(B12,'Razzball Projections'!$B$2:$W$322,18,FALSE)</f>
        <v>249.7</v>
      </c>
      <c r="W12" s="8">
        <f>VLOOKUP(B12,'Razzball Projections'!$B$2:$W$322,19,FALSE)</f>
        <v>294.2</v>
      </c>
      <c r="X12" s="7">
        <f>VLOOKUP(B12,'Razzball Projections'!$B$2:$W$322,20,FALSE)</f>
        <v>43</v>
      </c>
      <c r="Y12" s="7">
        <f>VLOOKUP(B12,'Razzball Projections'!$B$2:$W$322,21,FALSE)</f>
        <v>45</v>
      </c>
      <c r="Z12" s="7">
        <f>VLOOKUP(B12,'Razzball Projections'!$B$2:$W$322,22,FALSE)</f>
        <v>45</v>
      </c>
    </row>
    <row r="13" spans="1:28">
      <c r="A13" s="6">
        <f>VLOOKUP(B13&amp;"*",'Razzball Rankings'!$B$5:$G$204,6,FALSE)</f>
        <v>11</v>
      </c>
      <c r="B13" s="3" t="str">
        <f>'Razzball Projections'!B42</f>
        <v>Zac Stacy</v>
      </c>
      <c r="C13" s="2" t="str">
        <f>VLOOKUP(B13,'Razzball Projections'!$B$2:$W$322,2,FALSE)</f>
        <v>RB</v>
      </c>
      <c r="D13" s="2" t="str">
        <f>VLOOKUP(B13,'Razzball Projections'!$B$2:$W$322,3,FALSE)</f>
        <v>STL</v>
      </c>
      <c r="F13" s="8">
        <f>VLOOKUP(B13,'Fantasy Pros ECR'!$B$6:$H$312,7,FALSE)</f>
        <v>22.06382979</v>
      </c>
      <c r="G13" s="8">
        <f>VLOOKUP(B13,'Fantasy Pros ADP'!$B$6:$M$253,12,FALSE)</f>
        <v>26.4</v>
      </c>
      <c r="H13" s="2">
        <f>VLOOKUP(B13,'Razzball Projections'!$B$2:$W$322,4,FALSE)</f>
        <v>0</v>
      </c>
      <c r="I13" s="2">
        <f>VLOOKUP(B13,'Razzball Projections'!$B$2:$W$322,5,FALSE)</f>
        <v>0</v>
      </c>
      <c r="J13" s="2">
        <f>VLOOKUP(B13,'Razzball Projections'!$B$2:$W$322,6,FALSE)</f>
        <v>0</v>
      </c>
      <c r="K13" s="2">
        <f>VLOOKUP(B13,'Razzball Projections'!$B$2:$W$322,7,FALSE)</f>
        <v>0</v>
      </c>
      <c r="L13" s="2">
        <f>VLOOKUP(B13,'Razzball Projections'!$B$2:$W$322,8,FALSE)</f>
        <v>0</v>
      </c>
      <c r="M13" s="2">
        <f>VLOOKUP(B13,'Razzball Projections'!$B$2:$W$322,9,FALSE)</f>
        <v>0</v>
      </c>
      <c r="N13" s="2">
        <f>VLOOKUP(B13,'Razzball Projections'!$B$2:$W$322,10,FALSE)</f>
        <v>289</v>
      </c>
      <c r="O13" s="2">
        <f>VLOOKUP(B13,'Razzball Projections'!$B$2:$W$322,11,FALSE)</f>
        <v>1152</v>
      </c>
      <c r="P13" s="2">
        <f>VLOOKUP(B13,'Razzball Projections'!$B$2:$W$322,12,FALSE)</f>
        <v>11</v>
      </c>
      <c r="Q13" s="2">
        <f>VLOOKUP(B13,'Razzball Projections'!$B$2:$W$322,13,FALSE)</f>
        <v>2</v>
      </c>
      <c r="R13" s="2">
        <f>VLOOKUP(B13,'Razzball Projections'!$B$2:$W$322,14,FALSE)</f>
        <v>34</v>
      </c>
      <c r="S13" s="2">
        <f>VLOOKUP(B13,'Razzball Projections'!$B$2:$W$322,15,FALSE)</f>
        <v>203</v>
      </c>
      <c r="T13" s="2">
        <f>VLOOKUP(B13,'Razzball Projections'!$B$2:$W$322,16,FALSE)</f>
        <v>2</v>
      </c>
      <c r="U13" s="8">
        <f>VLOOKUP(B13,'Razzball Projections'!$B$2:$W$322,17,FALSE)</f>
        <v>209.5</v>
      </c>
      <c r="V13" s="8">
        <f>VLOOKUP(B13,'Razzball Projections'!$B$2:$W$322,18,FALSE)</f>
        <v>226.5</v>
      </c>
      <c r="W13" s="8">
        <f>VLOOKUP(B13,'Razzball Projections'!$B$2:$W$322,19,FALSE)</f>
        <v>243.5</v>
      </c>
      <c r="X13" s="7">
        <f>VLOOKUP(B13,'Razzball Projections'!$B$2:$W$322,20,FALSE)</f>
        <v>29</v>
      </c>
      <c r="Y13" s="7">
        <f>VLOOKUP(B13,'Razzball Projections'!$B$2:$W$322,21,FALSE)</f>
        <v>25</v>
      </c>
      <c r="Z13" s="7">
        <f>VLOOKUP(B13,'Razzball Projections'!$B$2:$W$322,22,FALSE)</f>
        <v>22</v>
      </c>
    </row>
    <row r="14" spans="1:28">
      <c r="A14" s="6">
        <f>VLOOKUP(B14&amp;"*",'Razzball Rankings'!$B$5:$G$204,6,FALSE)</f>
        <v>12</v>
      </c>
      <c r="B14" s="3" t="str">
        <f>'Razzball Projections'!B18</f>
        <v>Julio Jones</v>
      </c>
      <c r="C14" s="2" t="str">
        <f>VLOOKUP(B14,'Razzball Projections'!$B$2:$W$322,2,FALSE)</f>
        <v>WR</v>
      </c>
      <c r="D14" s="2" t="str">
        <f>VLOOKUP(B14,'Razzball Projections'!$B$2:$W$322,3,FALSE)</f>
        <v>ATL</v>
      </c>
      <c r="F14" s="8">
        <f>VLOOKUP(B14,'Fantasy Pros ECR'!$B$6:$H$312,7,FALSE)</f>
        <v>15.25531915</v>
      </c>
      <c r="G14" s="8">
        <f>VLOOKUP(B14,'Fantasy Pros ADP'!$B$6:$M$253,12,FALSE)</f>
        <v>19</v>
      </c>
      <c r="H14" s="2">
        <f>VLOOKUP(B14,'Razzball Projections'!$B$2:$W$322,4,FALSE)</f>
        <v>0</v>
      </c>
      <c r="I14" s="2">
        <f>VLOOKUP(B14,'Razzball Projections'!$B$2:$W$322,5,FALSE)</f>
        <v>0</v>
      </c>
      <c r="J14" s="2">
        <f>VLOOKUP(B14,'Razzball Projections'!$B$2:$W$322,6,FALSE)</f>
        <v>0</v>
      </c>
      <c r="K14" s="2">
        <f>VLOOKUP(B14,'Razzball Projections'!$B$2:$W$322,7,FALSE)</f>
        <v>0</v>
      </c>
      <c r="L14" s="2">
        <f>VLOOKUP(B14,'Razzball Projections'!$B$2:$W$322,8,FALSE)</f>
        <v>0</v>
      </c>
      <c r="M14" s="2">
        <f>VLOOKUP(B14,'Razzball Projections'!$B$2:$W$322,9,FALSE)</f>
        <v>0</v>
      </c>
      <c r="N14" s="2">
        <f>VLOOKUP(B14,'Razzball Projections'!$B$2:$W$322,10,FALSE)</f>
        <v>2</v>
      </c>
      <c r="O14" s="2">
        <f>VLOOKUP(B14,'Razzball Projections'!$B$2:$W$322,11,FALSE)</f>
        <v>22</v>
      </c>
      <c r="P14" s="2">
        <f>VLOOKUP(B14,'Razzball Projections'!$B$2:$W$322,12,FALSE)</f>
        <v>0</v>
      </c>
      <c r="Q14" s="2">
        <f>VLOOKUP(B14,'Razzball Projections'!$B$2:$W$322,13,FALSE)</f>
        <v>1</v>
      </c>
      <c r="R14" s="2">
        <f>VLOOKUP(B14,'Razzball Projections'!$B$2:$W$322,14,FALSE)</f>
        <v>88</v>
      </c>
      <c r="S14" s="2">
        <f>VLOOKUP(B14,'Razzball Projections'!$B$2:$W$322,15,FALSE)</f>
        <v>1374</v>
      </c>
      <c r="T14" s="2">
        <f>VLOOKUP(B14,'Razzball Projections'!$B$2:$W$322,16,FALSE)</f>
        <v>10</v>
      </c>
      <c r="U14" s="8">
        <f>VLOOKUP(B14,'Razzball Projections'!$B$2:$W$322,17,FALSE)</f>
        <v>199.2</v>
      </c>
      <c r="V14" s="8">
        <f>VLOOKUP(B14,'Razzball Projections'!$B$2:$W$322,18,FALSE)</f>
        <v>243.2</v>
      </c>
      <c r="W14" s="8">
        <f>VLOOKUP(B14,'Razzball Projections'!$B$2:$W$322,19,FALSE)</f>
        <v>287.2</v>
      </c>
      <c r="X14" s="7">
        <f>VLOOKUP(B14,'Razzball Projections'!$B$2:$W$322,20,FALSE)</f>
        <v>36</v>
      </c>
      <c r="Y14" s="7">
        <f>VLOOKUP(B14,'Razzball Projections'!$B$2:$W$322,21,FALSE)</f>
        <v>38</v>
      </c>
      <c r="Z14" s="7">
        <f>VLOOKUP(B14,'Razzball Projections'!$B$2:$W$322,22,FALSE)</f>
        <v>39</v>
      </c>
    </row>
    <row r="15" spans="1:28">
      <c r="A15" s="6">
        <f>VLOOKUP(B15&amp;"*",'Razzball Rankings'!$B$5:$G$204,6,FALSE)</f>
        <v>13</v>
      </c>
      <c r="B15" s="3" t="str">
        <f>'Razzball Projections'!B44</f>
        <v>Doug Martin</v>
      </c>
      <c r="C15" s="2" t="str">
        <f>VLOOKUP(B15,'Razzball Projections'!$B$2:$W$322,2,FALSE)</f>
        <v>RB</v>
      </c>
      <c r="D15" s="2" t="str">
        <f>VLOOKUP(B15,'Razzball Projections'!$B$2:$W$322,3,FALSE)</f>
        <v>TB</v>
      </c>
      <c r="F15" s="8">
        <f>VLOOKUP(B15,'Fantasy Pros ECR'!$B$6:$H$312,7,FALSE)</f>
        <v>24.170212769999999</v>
      </c>
      <c r="G15" s="8">
        <f>VLOOKUP(B15,'Fantasy Pros ADP'!$B$6:$M$253,12,FALSE)</f>
        <v>23.8</v>
      </c>
      <c r="H15" s="2">
        <f>VLOOKUP(B15,'Razzball Projections'!$B$2:$W$322,4,FALSE)</f>
        <v>0</v>
      </c>
      <c r="I15" s="2">
        <f>VLOOKUP(B15,'Razzball Projections'!$B$2:$W$322,5,FALSE)</f>
        <v>0</v>
      </c>
      <c r="J15" s="2">
        <f>VLOOKUP(B15,'Razzball Projections'!$B$2:$W$322,6,FALSE)</f>
        <v>0</v>
      </c>
      <c r="K15" s="2">
        <f>VLOOKUP(B15,'Razzball Projections'!$B$2:$W$322,7,FALSE)</f>
        <v>0</v>
      </c>
      <c r="L15" s="2">
        <f>VLOOKUP(B15,'Razzball Projections'!$B$2:$W$322,8,FALSE)</f>
        <v>0</v>
      </c>
      <c r="M15" s="2">
        <f>VLOOKUP(B15,'Razzball Projections'!$B$2:$W$322,9,FALSE)</f>
        <v>0</v>
      </c>
      <c r="N15" s="2">
        <f>VLOOKUP(B15,'Razzball Projections'!$B$2:$W$322,10,FALSE)</f>
        <v>258</v>
      </c>
      <c r="O15" s="2">
        <f>VLOOKUP(B15,'Razzball Projections'!$B$2:$W$322,11,FALSE)</f>
        <v>1197</v>
      </c>
      <c r="P15" s="2">
        <f>VLOOKUP(B15,'Razzball Projections'!$B$2:$W$322,12,FALSE)</f>
        <v>9</v>
      </c>
      <c r="Q15" s="2">
        <f>VLOOKUP(B15,'Razzball Projections'!$B$2:$W$322,13,FALSE)</f>
        <v>2</v>
      </c>
      <c r="R15" s="2">
        <f>VLOOKUP(B15,'Razzball Projections'!$B$2:$W$322,14,FALSE)</f>
        <v>36</v>
      </c>
      <c r="S15" s="2">
        <f>VLOOKUP(B15,'Razzball Projections'!$B$2:$W$322,15,FALSE)</f>
        <v>258</v>
      </c>
      <c r="T15" s="2">
        <f>VLOOKUP(B15,'Razzball Projections'!$B$2:$W$322,16,FALSE)</f>
        <v>2</v>
      </c>
      <c r="U15" s="8">
        <f>VLOOKUP(B15,'Razzball Projections'!$B$2:$W$322,17,FALSE)</f>
        <v>204.5</v>
      </c>
      <c r="V15" s="8">
        <f>VLOOKUP(B15,'Razzball Projections'!$B$2:$W$322,18,FALSE)</f>
        <v>222.5</v>
      </c>
      <c r="W15" s="8">
        <f>VLOOKUP(B15,'Razzball Projections'!$B$2:$W$322,19,FALSE)</f>
        <v>240.5</v>
      </c>
      <c r="X15" s="7">
        <f>VLOOKUP(B15,'Razzball Projections'!$B$2:$W$322,20,FALSE)</f>
        <v>20</v>
      </c>
      <c r="Y15" s="7">
        <f>VLOOKUP(B15,'Razzball Projections'!$B$2:$W$322,21,FALSE)</f>
        <v>26</v>
      </c>
      <c r="Z15" s="7">
        <f>VLOOKUP(B15,'Razzball Projections'!$B$2:$W$322,22,FALSE)</f>
        <v>24</v>
      </c>
    </row>
    <row r="16" spans="1:28">
      <c r="A16" s="6">
        <f>VLOOKUP(B16&amp;"*",'Razzball Rankings'!$B$5:$G$204,6,FALSE)</f>
        <v>14</v>
      </c>
      <c r="B16" s="3" t="str">
        <f>'Razzball Projections'!B20</f>
        <v>Dez Bryant</v>
      </c>
      <c r="C16" s="2" t="str">
        <f>VLOOKUP(B16,'Razzball Projections'!$B$2:$W$322,2,FALSE)</f>
        <v>WR</v>
      </c>
      <c r="D16" s="2" t="str">
        <f>VLOOKUP(B16,'Razzball Projections'!$B$2:$W$322,3,FALSE)</f>
        <v>DAL</v>
      </c>
      <c r="F16" s="8">
        <f>VLOOKUP(B16,'Fantasy Pros ECR'!$B$6:$H$312,7,FALSE)</f>
        <v>10.42553191</v>
      </c>
      <c r="G16" s="8">
        <f>VLOOKUP(B16,'Fantasy Pros ADP'!$B$6:$M$253,12,FALSE)</f>
        <v>13.2</v>
      </c>
      <c r="H16" s="2">
        <f>VLOOKUP(B16,'Razzball Projections'!$B$2:$W$322,4,FALSE)</f>
        <v>0</v>
      </c>
      <c r="I16" s="2">
        <f>VLOOKUP(B16,'Razzball Projections'!$B$2:$W$322,5,FALSE)</f>
        <v>0</v>
      </c>
      <c r="J16" s="2">
        <f>VLOOKUP(B16,'Razzball Projections'!$B$2:$W$322,6,FALSE)</f>
        <v>0</v>
      </c>
      <c r="K16" s="2">
        <f>VLOOKUP(B16,'Razzball Projections'!$B$2:$W$322,7,FALSE)</f>
        <v>0</v>
      </c>
      <c r="L16" s="2">
        <f>VLOOKUP(B16,'Razzball Projections'!$B$2:$W$322,8,FALSE)</f>
        <v>0</v>
      </c>
      <c r="M16" s="2">
        <f>VLOOKUP(B16,'Razzball Projections'!$B$2:$W$322,9,FALSE)</f>
        <v>0</v>
      </c>
      <c r="N16" s="2">
        <f>VLOOKUP(B16,'Razzball Projections'!$B$2:$W$322,10,FALSE)</f>
        <v>2</v>
      </c>
      <c r="O16" s="2">
        <f>VLOOKUP(B16,'Razzball Projections'!$B$2:$W$322,11,FALSE)</f>
        <v>8</v>
      </c>
      <c r="P16" s="2">
        <f>VLOOKUP(B16,'Razzball Projections'!$B$2:$W$322,12,FALSE)</f>
        <v>0</v>
      </c>
      <c r="Q16" s="2">
        <f>VLOOKUP(B16,'Razzball Projections'!$B$2:$W$322,13,FALSE)</f>
        <v>1</v>
      </c>
      <c r="R16" s="2">
        <f>VLOOKUP(B16,'Razzball Projections'!$B$2:$W$322,14,FALSE)</f>
        <v>95</v>
      </c>
      <c r="S16" s="2">
        <f>VLOOKUP(B16,'Razzball Projections'!$B$2:$W$322,15,FALSE)</f>
        <v>1315</v>
      </c>
      <c r="T16" s="2">
        <f>VLOOKUP(B16,'Razzball Projections'!$B$2:$W$322,16,FALSE)</f>
        <v>10</v>
      </c>
      <c r="U16" s="8">
        <f>VLOOKUP(B16,'Razzball Projections'!$B$2:$W$322,17,FALSE)</f>
        <v>190.3</v>
      </c>
      <c r="V16" s="8">
        <f>VLOOKUP(B16,'Razzball Projections'!$B$2:$W$322,18,FALSE)</f>
        <v>237.8</v>
      </c>
      <c r="W16" s="8">
        <f>VLOOKUP(B16,'Razzball Projections'!$B$2:$W$322,19,FALSE)</f>
        <v>285.3</v>
      </c>
      <c r="X16" s="7">
        <f>VLOOKUP(B16,'Razzball Projections'!$B$2:$W$322,20,FALSE)</f>
        <v>38</v>
      </c>
      <c r="Y16" s="7">
        <f>VLOOKUP(B16,'Razzball Projections'!$B$2:$W$322,21,FALSE)</f>
        <v>40</v>
      </c>
      <c r="Z16" s="7">
        <f>VLOOKUP(B16,'Razzball Projections'!$B$2:$W$322,22,FALSE)</f>
        <v>42</v>
      </c>
    </row>
    <row r="17" spans="1:26">
      <c r="A17" s="6">
        <f>VLOOKUP(B17&amp;"*",'Razzball Rankings'!$B$5:$G$204,6,FALSE)</f>
        <v>15</v>
      </c>
      <c r="B17" s="3" t="str">
        <f>'Razzball Projections'!B36</f>
        <v>LeVeon Bell</v>
      </c>
      <c r="C17" s="2" t="str">
        <f>VLOOKUP(B17,'Razzball Projections'!$B$2:$W$322,2,FALSE)</f>
        <v>RB</v>
      </c>
      <c r="D17" s="2" t="str">
        <f>VLOOKUP(B17,'Razzball Projections'!$B$2:$W$322,3,FALSE)</f>
        <v>PIT</v>
      </c>
      <c r="F17" s="8">
        <f>VLOOKUP(B17,'Fantasy Pros ECR'!$B$6:$H$312,7,FALSE)</f>
        <v>20.42553191</v>
      </c>
      <c r="G17" s="8">
        <f>VLOOKUP(B17,'Fantasy Pros ADP'!$B$6:$M$253,12,FALSE)</f>
        <v>17.600000000000001</v>
      </c>
      <c r="H17" s="2">
        <f>VLOOKUP(B17,'Razzball Projections'!$B$2:$W$322,4,FALSE)</f>
        <v>0</v>
      </c>
      <c r="I17" s="2">
        <f>VLOOKUP(B17,'Razzball Projections'!$B$2:$W$322,5,FALSE)</f>
        <v>0</v>
      </c>
      <c r="J17" s="2">
        <f>VLOOKUP(B17,'Razzball Projections'!$B$2:$W$322,6,FALSE)</f>
        <v>0</v>
      </c>
      <c r="K17" s="2">
        <f>VLOOKUP(B17,'Razzball Projections'!$B$2:$W$322,7,FALSE)</f>
        <v>0</v>
      </c>
      <c r="L17" s="2">
        <f>VLOOKUP(B17,'Razzball Projections'!$B$2:$W$322,8,FALSE)</f>
        <v>0</v>
      </c>
      <c r="M17" s="2">
        <f>VLOOKUP(B17,'Razzball Projections'!$B$2:$W$322,9,FALSE)</f>
        <v>0</v>
      </c>
      <c r="N17" s="2">
        <f>VLOOKUP(B17,'Razzball Projections'!$B$2:$W$322,10,FALSE)</f>
        <v>259</v>
      </c>
      <c r="O17" s="2">
        <f>VLOOKUP(B17,'Razzball Projections'!$B$2:$W$322,11,FALSE)</f>
        <v>1099</v>
      </c>
      <c r="P17" s="2">
        <f>VLOOKUP(B17,'Razzball Projections'!$B$2:$W$322,12,FALSE)</f>
        <v>9</v>
      </c>
      <c r="Q17" s="2">
        <f>VLOOKUP(B17,'Razzball Projections'!$B$2:$W$322,13,FALSE)</f>
        <v>2</v>
      </c>
      <c r="R17" s="2">
        <f>VLOOKUP(B17,'Razzball Projections'!$B$2:$W$322,14,FALSE)</f>
        <v>51</v>
      </c>
      <c r="S17" s="2">
        <f>VLOOKUP(B17,'Razzball Projections'!$B$2:$W$322,15,FALSE)</f>
        <v>364</v>
      </c>
      <c r="T17" s="2">
        <f>VLOOKUP(B17,'Razzball Projections'!$B$2:$W$322,16,FALSE)</f>
        <v>1</v>
      </c>
      <c r="U17" s="8">
        <f>VLOOKUP(B17,'Razzball Projections'!$B$2:$W$322,17,FALSE)</f>
        <v>201.7</v>
      </c>
      <c r="V17" s="8">
        <f>VLOOKUP(B17,'Razzball Projections'!$B$2:$W$322,18,FALSE)</f>
        <v>227.2</v>
      </c>
      <c r="W17" s="8">
        <f>VLOOKUP(B17,'Razzball Projections'!$B$2:$W$322,19,FALSE)</f>
        <v>252.7</v>
      </c>
      <c r="X17" s="7">
        <f>VLOOKUP(B17,'Razzball Projections'!$B$2:$W$322,20,FALSE)</f>
        <v>35</v>
      </c>
      <c r="Y17" s="7">
        <f>VLOOKUP(B17,'Razzball Projections'!$B$2:$W$322,21,FALSE)</f>
        <v>33</v>
      </c>
      <c r="Z17" s="7">
        <f>VLOOKUP(B17,'Razzball Projections'!$B$2:$W$322,22,FALSE)</f>
        <v>32</v>
      </c>
    </row>
    <row r="18" spans="1:26">
      <c r="A18" s="6">
        <f>VLOOKUP(B18&amp;"*",'Razzball Rankings'!$B$5:$G$204,6,FALSE)</f>
        <v>16</v>
      </c>
      <c r="B18" s="3" t="str">
        <f>'Razzball Projections'!B57</f>
        <v>Marshawn Lynch</v>
      </c>
      <c r="C18" s="2" t="str">
        <f>VLOOKUP(B18,'Razzball Projections'!$B$2:$W$322,2,FALSE)</f>
        <v>RB</v>
      </c>
      <c r="D18" s="2" t="str">
        <f>VLOOKUP(B18,'Razzball Projections'!$B$2:$W$322,3,FALSE)</f>
        <v>SEA</v>
      </c>
      <c r="F18" s="8">
        <f>VLOOKUP(B18,'Fantasy Pros ECR'!$B$6:$H$312,7,FALSE)</f>
        <v>11.914893620000001</v>
      </c>
      <c r="G18" s="8">
        <f>VLOOKUP(B18,'Fantasy Pros ADP'!$B$6:$M$253,12,FALSE)</f>
        <v>8.8000000000000007</v>
      </c>
      <c r="H18" s="2">
        <f>VLOOKUP(B18,'Razzball Projections'!$B$2:$W$322,4,FALSE)</f>
        <v>0</v>
      </c>
      <c r="I18" s="2">
        <f>VLOOKUP(B18,'Razzball Projections'!$B$2:$W$322,5,FALSE)</f>
        <v>0</v>
      </c>
      <c r="J18" s="2">
        <f>VLOOKUP(B18,'Razzball Projections'!$B$2:$W$322,6,FALSE)</f>
        <v>0</v>
      </c>
      <c r="K18" s="2">
        <f>VLOOKUP(B18,'Razzball Projections'!$B$2:$W$322,7,FALSE)</f>
        <v>0</v>
      </c>
      <c r="L18" s="2">
        <f>VLOOKUP(B18,'Razzball Projections'!$B$2:$W$322,8,FALSE)</f>
        <v>0</v>
      </c>
      <c r="M18" s="2">
        <f>VLOOKUP(B18,'Razzball Projections'!$B$2:$W$322,9,FALSE)</f>
        <v>0</v>
      </c>
      <c r="N18" s="2">
        <f>VLOOKUP(B18,'Razzball Projections'!$B$2:$W$322,10,FALSE)</f>
        <v>275</v>
      </c>
      <c r="O18" s="2">
        <f>VLOOKUP(B18,'Razzball Projections'!$B$2:$W$322,11,FALSE)</f>
        <v>1197</v>
      </c>
      <c r="P18" s="2">
        <f>VLOOKUP(B18,'Razzball Projections'!$B$2:$W$322,12,FALSE)</f>
        <v>9</v>
      </c>
      <c r="Q18" s="2">
        <f>VLOOKUP(B18,'Razzball Projections'!$B$2:$W$322,13,FALSE)</f>
        <v>2</v>
      </c>
      <c r="R18" s="2">
        <f>VLOOKUP(B18,'Razzball Projections'!$B$2:$W$322,14,FALSE)</f>
        <v>25</v>
      </c>
      <c r="S18" s="2">
        <f>VLOOKUP(B18,'Razzball Projections'!$B$2:$W$322,15,FALSE)</f>
        <v>205</v>
      </c>
      <c r="T18" s="2">
        <f>VLOOKUP(B18,'Razzball Projections'!$B$2:$W$322,16,FALSE)</f>
        <v>1</v>
      </c>
      <c r="U18" s="8">
        <f>VLOOKUP(B18,'Razzball Projections'!$B$2:$W$322,17,FALSE)</f>
        <v>196.2</v>
      </c>
      <c r="V18" s="8">
        <f>VLOOKUP(B18,'Razzball Projections'!$B$2:$W$322,18,FALSE)</f>
        <v>208.7</v>
      </c>
      <c r="W18" s="8">
        <f>VLOOKUP(B18,'Razzball Projections'!$B$2:$W$322,19,FALSE)</f>
        <v>221.2</v>
      </c>
      <c r="X18" s="7">
        <f>VLOOKUP(B18,'Razzball Projections'!$B$2:$W$322,20,FALSE)</f>
        <v>34</v>
      </c>
      <c r="Y18" s="7">
        <f>VLOOKUP(B18,'Razzball Projections'!$B$2:$W$322,21,FALSE)</f>
        <v>28</v>
      </c>
      <c r="Z18" s="7">
        <f>VLOOKUP(B18,'Razzball Projections'!$B$2:$W$322,22,FALSE)</f>
        <v>25</v>
      </c>
    </row>
    <row r="19" spans="1:26">
      <c r="A19" s="6">
        <f>VLOOKUP(B19&amp;"*",'Razzball Rankings'!$B$5:$G$204,6,FALSE)</f>
        <v>17</v>
      </c>
      <c r="B19" s="3" t="str">
        <f>'Razzball Projections'!B22</f>
        <v>Brandon Marshall</v>
      </c>
      <c r="C19" s="2" t="str">
        <f>VLOOKUP(B19,'Razzball Projections'!$B$2:$W$322,2,FALSE)</f>
        <v>WR</v>
      </c>
      <c r="D19" s="2" t="str">
        <f>VLOOKUP(B19,'Razzball Projections'!$B$2:$W$322,3,FALSE)</f>
        <v>CHI</v>
      </c>
      <c r="F19" s="8">
        <f>VLOOKUP(B19,'Fantasy Pros ECR'!$B$6:$H$312,7,FALSE)</f>
        <v>15.595744679999999</v>
      </c>
      <c r="G19" s="8">
        <f>VLOOKUP(B19,'Fantasy Pros ADP'!$B$6:$M$253,12,FALSE)</f>
        <v>17</v>
      </c>
      <c r="H19" s="2">
        <f>VLOOKUP(B19,'Razzball Projections'!$B$2:$W$322,4,FALSE)</f>
        <v>0</v>
      </c>
      <c r="I19" s="2">
        <f>VLOOKUP(B19,'Razzball Projections'!$B$2:$W$322,5,FALSE)</f>
        <v>0</v>
      </c>
      <c r="J19" s="2">
        <f>VLOOKUP(B19,'Razzball Projections'!$B$2:$W$322,6,FALSE)</f>
        <v>0</v>
      </c>
      <c r="K19" s="2">
        <f>VLOOKUP(B19,'Razzball Projections'!$B$2:$W$322,7,FALSE)</f>
        <v>0</v>
      </c>
      <c r="L19" s="2">
        <f>VLOOKUP(B19,'Razzball Projections'!$B$2:$W$322,8,FALSE)</f>
        <v>0</v>
      </c>
      <c r="M19" s="2">
        <f>VLOOKUP(B19,'Razzball Projections'!$B$2:$W$322,9,FALSE)</f>
        <v>0</v>
      </c>
      <c r="N19" s="2">
        <f>VLOOKUP(B19,'Razzball Projections'!$B$2:$W$322,10,FALSE)</f>
        <v>0</v>
      </c>
      <c r="O19" s="2">
        <f>VLOOKUP(B19,'Razzball Projections'!$B$2:$W$322,11,FALSE)</f>
        <v>0</v>
      </c>
      <c r="P19" s="2">
        <f>VLOOKUP(B19,'Razzball Projections'!$B$2:$W$322,12,FALSE)</f>
        <v>0</v>
      </c>
      <c r="Q19" s="2">
        <f>VLOOKUP(B19,'Razzball Projections'!$B$2:$W$322,13,FALSE)</f>
        <v>0</v>
      </c>
      <c r="R19" s="2">
        <f>VLOOKUP(B19,'Razzball Projections'!$B$2:$W$322,14,FALSE)</f>
        <v>96</v>
      </c>
      <c r="S19" s="2">
        <f>VLOOKUP(B19,'Razzball Projections'!$B$2:$W$322,15,FALSE)</f>
        <v>1255</v>
      </c>
      <c r="T19" s="2">
        <f>VLOOKUP(B19,'Razzball Projections'!$B$2:$W$322,16,FALSE)</f>
        <v>10</v>
      </c>
      <c r="U19" s="8">
        <f>VLOOKUP(B19,'Razzball Projections'!$B$2:$W$322,17,FALSE)</f>
        <v>185.5</v>
      </c>
      <c r="V19" s="8">
        <f>VLOOKUP(B19,'Razzball Projections'!$B$2:$W$322,18,FALSE)</f>
        <v>233.5</v>
      </c>
      <c r="W19" s="8">
        <f>VLOOKUP(B19,'Razzball Projections'!$B$2:$W$322,19,FALSE)</f>
        <v>281.5</v>
      </c>
      <c r="X19" s="7">
        <f>VLOOKUP(B19,'Razzball Projections'!$B$2:$W$322,20,FALSE)</f>
        <v>35</v>
      </c>
      <c r="Y19" s="7">
        <f>VLOOKUP(B19,'Razzball Projections'!$B$2:$W$322,21,FALSE)</f>
        <v>39</v>
      </c>
      <c r="Z19" s="7">
        <f>VLOOKUP(B19,'Razzball Projections'!$B$2:$W$322,22,FALSE)</f>
        <v>41</v>
      </c>
    </row>
    <row r="20" spans="1:26">
      <c r="A20" s="6">
        <f>VLOOKUP(B20&amp;"*",'Razzball Rankings'!$B$5:$G$204,6,FALSE)</f>
        <v>18</v>
      </c>
      <c r="B20" s="3" t="str">
        <f>'Razzball Projections'!B28</f>
        <v>Alshon Jeffery</v>
      </c>
      <c r="C20" s="2" t="str">
        <f>VLOOKUP(B20,'Razzball Projections'!$B$2:$W$322,2,FALSE)</f>
        <v>WR</v>
      </c>
      <c r="D20" s="2" t="str">
        <f>VLOOKUP(B20,'Razzball Projections'!$B$2:$W$322,3,FALSE)</f>
        <v>CHI</v>
      </c>
      <c r="F20" s="8">
        <f>VLOOKUP(B20,'Fantasy Pros ECR'!$B$6:$H$312,7,FALSE)</f>
        <v>23.404255320000001</v>
      </c>
      <c r="G20" s="8">
        <f>VLOOKUP(B20,'Fantasy Pros ADP'!$B$6:$M$253,12,FALSE)</f>
        <v>25.4</v>
      </c>
      <c r="H20" s="2">
        <f>VLOOKUP(B20,'Razzball Projections'!$B$2:$W$322,4,FALSE)</f>
        <v>0</v>
      </c>
      <c r="I20" s="2">
        <f>VLOOKUP(B20,'Razzball Projections'!$B$2:$W$322,5,FALSE)</f>
        <v>0</v>
      </c>
      <c r="J20" s="2">
        <f>VLOOKUP(B20,'Razzball Projections'!$B$2:$W$322,6,FALSE)</f>
        <v>0</v>
      </c>
      <c r="K20" s="2">
        <f>VLOOKUP(B20,'Razzball Projections'!$B$2:$W$322,7,FALSE)</f>
        <v>0</v>
      </c>
      <c r="L20" s="2">
        <f>VLOOKUP(B20,'Razzball Projections'!$B$2:$W$322,8,FALSE)</f>
        <v>0</v>
      </c>
      <c r="M20" s="2">
        <f>VLOOKUP(B20,'Razzball Projections'!$B$2:$W$322,9,FALSE)</f>
        <v>0</v>
      </c>
      <c r="N20" s="2">
        <f>VLOOKUP(B20,'Razzball Projections'!$B$2:$W$322,10,FALSE)</f>
        <v>11</v>
      </c>
      <c r="O20" s="2">
        <f>VLOOKUP(B20,'Razzball Projections'!$B$2:$W$322,11,FALSE)</f>
        <v>71</v>
      </c>
      <c r="P20" s="2">
        <f>VLOOKUP(B20,'Razzball Projections'!$B$2:$W$322,12,FALSE)</f>
        <v>1</v>
      </c>
      <c r="Q20" s="2">
        <f>VLOOKUP(B20,'Razzball Projections'!$B$2:$W$322,13,FALSE)</f>
        <v>1</v>
      </c>
      <c r="R20" s="2">
        <f>VLOOKUP(B20,'Razzball Projections'!$B$2:$W$322,14,FALSE)</f>
        <v>83</v>
      </c>
      <c r="S20" s="2">
        <f>VLOOKUP(B20,'Razzball Projections'!$B$2:$W$322,15,FALSE)</f>
        <v>1209</v>
      </c>
      <c r="T20" s="2">
        <f>VLOOKUP(B20,'Razzball Projections'!$B$2:$W$322,16,FALSE)</f>
        <v>9</v>
      </c>
      <c r="U20" s="8">
        <f>VLOOKUP(B20,'Razzball Projections'!$B$2:$W$322,17,FALSE)</f>
        <v>183</v>
      </c>
      <c r="V20" s="8">
        <f>VLOOKUP(B20,'Razzball Projections'!$B$2:$W$322,18,FALSE)</f>
        <v>224.5</v>
      </c>
      <c r="W20" s="8">
        <f>VLOOKUP(B20,'Razzball Projections'!$B$2:$W$322,19,FALSE)</f>
        <v>266</v>
      </c>
      <c r="X20" s="7">
        <f>VLOOKUP(B20,'Razzball Projections'!$B$2:$W$322,20,FALSE)</f>
        <v>33</v>
      </c>
      <c r="Y20" s="7">
        <f>VLOOKUP(B20,'Razzball Projections'!$B$2:$W$322,21,FALSE)</f>
        <v>34</v>
      </c>
      <c r="Z20" s="7">
        <f>VLOOKUP(B20,'Razzball Projections'!$B$2:$W$322,22,FALSE)</f>
        <v>35</v>
      </c>
    </row>
    <row r="21" spans="1:26">
      <c r="A21" s="6">
        <f>VLOOKUP(B21&amp;"*",'Razzball Rankings'!$B$5:$G$204,6,FALSE)</f>
        <v>19</v>
      </c>
      <c r="B21" s="3" t="str">
        <f>'Razzball Projections'!B69</f>
        <v>Alfred Morris</v>
      </c>
      <c r="C21" s="2" t="str">
        <f>VLOOKUP(B21,'Razzball Projections'!$B$2:$W$322,2,FALSE)</f>
        <v>RB</v>
      </c>
      <c r="D21" s="2" t="str">
        <f>VLOOKUP(B21,'Razzball Projections'!$B$2:$W$322,3,FALSE)</f>
        <v>WAS</v>
      </c>
      <c r="F21" s="8">
        <f>VLOOKUP(B21,'Fantasy Pros ECR'!$B$6:$H$312,7,FALSE)</f>
        <v>21.617021279999999</v>
      </c>
      <c r="G21" s="8">
        <f>VLOOKUP(B21,'Fantasy Pros ADP'!$B$6:$M$253,12,FALSE)</f>
        <v>23.4</v>
      </c>
      <c r="H21" s="2">
        <f>VLOOKUP(B21,'Razzball Projections'!$B$2:$W$322,4,FALSE)</f>
        <v>0</v>
      </c>
      <c r="I21" s="2">
        <f>VLOOKUP(B21,'Razzball Projections'!$B$2:$W$322,5,FALSE)</f>
        <v>0</v>
      </c>
      <c r="J21" s="2">
        <f>VLOOKUP(B21,'Razzball Projections'!$B$2:$W$322,6,FALSE)</f>
        <v>0</v>
      </c>
      <c r="K21" s="2">
        <f>VLOOKUP(B21,'Razzball Projections'!$B$2:$W$322,7,FALSE)</f>
        <v>0</v>
      </c>
      <c r="L21" s="2">
        <f>VLOOKUP(B21,'Razzball Projections'!$B$2:$W$322,8,FALSE)</f>
        <v>0</v>
      </c>
      <c r="M21" s="2">
        <f>VLOOKUP(B21,'Razzball Projections'!$B$2:$W$322,9,FALSE)</f>
        <v>0</v>
      </c>
      <c r="N21" s="2">
        <f>VLOOKUP(B21,'Razzball Projections'!$B$2:$W$322,10,FALSE)</f>
        <v>261</v>
      </c>
      <c r="O21" s="2">
        <f>VLOOKUP(B21,'Razzball Projections'!$B$2:$W$322,11,FALSE)</f>
        <v>1128</v>
      </c>
      <c r="P21" s="2">
        <f>VLOOKUP(B21,'Razzball Projections'!$B$2:$W$322,12,FALSE)</f>
        <v>10</v>
      </c>
      <c r="Q21" s="2">
        <f>VLOOKUP(B21,'Razzball Projections'!$B$2:$W$322,13,FALSE)</f>
        <v>1</v>
      </c>
      <c r="R21" s="2">
        <f>VLOOKUP(B21,'Razzball Projections'!$B$2:$W$322,14,FALSE)</f>
        <v>21</v>
      </c>
      <c r="S21" s="2">
        <f>VLOOKUP(B21,'Razzball Projections'!$B$2:$W$322,15,FALSE)</f>
        <v>147</v>
      </c>
      <c r="T21" s="2">
        <f>VLOOKUP(B21,'Razzball Projections'!$B$2:$W$322,16,FALSE)</f>
        <v>1</v>
      </c>
      <c r="U21" s="8">
        <f>VLOOKUP(B21,'Razzball Projections'!$B$2:$W$322,17,FALSE)</f>
        <v>191.5</v>
      </c>
      <c r="V21" s="8">
        <f>VLOOKUP(B21,'Razzball Projections'!$B$2:$W$322,18,FALSE)</f>
        <v>202</v>
      </c>
      <c r="W21" s="8">
        <f>VLOOKUP(B21,'Razzball Projections'!$B$2:$W$322,19,FALSE)</f>
        <v>212.5</v>
      </c>
      <c r="X21" s="7">
        <f>VLOOKUP(B21,'Razzball Projections'!$B$2:$W$322,20,FALSE)</f>
        <v>29</v>
      </c>
      <c r="Y21" s="7">
        <f>VLOOKUP(B21,'Razzball Projections'!$B$2:$W$322,21,FALSE)</f>
        <v>22</v>
      </c>
      <c r="Z21" s="7">
        <f>VLOOKUP(B21,'Razzball Projections'!$B$2:$W$322,22,FALSE)</f>
        <v>17</v>
      </c>
    </row>
    <row r="22" spans="1:26">
      <c r="A22" s="6">
        <f>VLOOKUP(B22&amp;"*",'Razzball Rankings'!$B$5:$G$204,6,FALSE)</f>
        <v>20</v>
      </c>
      <c r="B22" s="3" t="str">
        <f>'Razzball Projections'!B3</f>
        <v>Aaron Rodgers</v>
      </c>
      <c r="C22" s="2" t="str">
        <f>VLOOKUP(B22,'Razzball Projections'!$B$2:$W$322,2,FALSE)</f>
        <v>QB</v>
      </c>
      <c r="D22" s="2" t="str">
        <f>VLOOKUP(B22,'Razzball Projections'!$B$2:$W$322,3,FALSE)</f>
        <v>GB</v>
      </c>
      <c r="F22" s="8">
        <f>VLOOKUP(B22,'Fantasy Pros ECR'!$B$6:$H$312,7,FALSE)</f>
        <v>26.595744679999999</v>
      </c>
      <c r="G22" s="8">
        <f>VLOOKUP(B22,'Fantasy Pros ADP'!$B$6:$M$253,12,FALSE)</f>
        <v>16</v>
      </c>
      <c r="H22" s="2">
        <f>VLOOKUP(B22,'Razzball Projections'!$B$2:$W$322,4,FALSE)</f>
        <v>571</v>
      </c>
      <c r="I22" s="2">
        <f>VLOOKUP(B22,'Razzball Projections'!$B$2:$W$322,5,FALSE)</f>
        <v>387</v>
      </c>
      <c r="J22" s="2">
        <f>VLOOKUP(B22,'Razzball Projections'!$B$2:$W$322,6,FALSE)</f>
        <v>67.8</v>
      </c>
      <c r="K22" s="2">
        <f>VLOOKUP(B22,'Razzball Projections'!$B$2:$W$322,7,FALSE)</f>
        <v>4532</v>
      </c>
      <c r="L22" s="2">
        <f>VLOOKUP(B22,'Razzball Projections'!$B$2:$W$322,8,FALSE)</f>
        <v>39</v>
      </c>
      <c r="M22" s="2">
        <f>VLOOKUP(B22,'Razzball Projections'!$B$2:$W$322,9,FALSE)</f>
        <v>13</v>
      </c>
      <c r="N22" s="2">
        <f>VLOOKUP(B22,'Razzball Projections'!$B$2:$W$322,10,FALSE)</f>
        <v>47</v>
      </c>
      <c r="O22" s="2">
        <f>VLOOKUP(B22,'Razzball Projections'!$B$2:$W$322,11,FALSE)</f>
        <v>211</v>
      </c>
      <c r="P22" s="2">
        <f>VLOOKUP(B22,'Razzball Projections'!$B$2:$W$322,12,FALSE)</f>
        <v>2</v>
      </c>
      <c r="Q22" s="2">
        <f>VLOOKUP(B22,'Razzball Projections'!$B$2:$W$322,13,FALSE)</f>
        <v>2</v>
      </c>
      <c r="R22" s="2">
        <f>VLOOKUP(B22,'Razzball Projections'!$B$2:$W$322,14,FALSE)</f>
        <v>0</v>
      </c>
      <c r="S22" s="2">
        <f>VLOOKUP(B22,'Razzball Projections'!$B$2:$W$322,15,FALSE)</f>
        <v>0</v>
      </c>
      <c r="T22" s="2">
        <f>VLOOKUP(B22,'Razzball Projections'!$B$2:$W$322,16,FALSE)</f>
        <v>0</v>
      </c>
      <c r="U22" s="8">
        <f>VLOOKUP(B22,'Razzball Projections'!$B$2:$W$322,17,FALSE)</f>
        <v>340.38</v>
      </c>
      <c r="V22" s="8">
        <f>VLOOKUP(B22,'Razzball Projections'!$B$2:$W$322,18,FALSE)</f>
        <v>340.38</v>
      </c>
      <c r="W22" s="8">
        <f>VLOOKUP(B22,'Razzball Projections'!$B$2:$W$322,19,FALSE)</f>
        <v>340.38</v>
      </c>
      <c r="X22" s="7">
        <f>VLOOKUP(B22,'Razzball Projections'!$B$2:$W$322,20,FALSE)</f>
        <v>30</v>
      </c>
      <c r="Y22" s="7">
        <f>VLOOKUP(B22,'Razzball Projections'!$B$2:$W$322,21,FALSE)</f>
        <v>27</v>
      </c>
      <c r="Z22" s="7">
        <f>VLOOKUP(B22,'Razzball Projections'!$B$2:$W$322,22,FALSE)</f>
        <v>23</v>
      </c>
    </row>
    <row r="23" spans="1:26">
      <c r="A23" s="6">
        <f>VLOOKUP(B23&amp;"*",'Razzball Rankings'!$B$5:$G$204,6,FALSE)</f>
        <v>21</v>
      </c>
      <c r="B23" s="3" t="str">
        <f>'Razzball Projections'!B26</f>
        <v>Antonio Brown</v>
      </c>
      <c r="C23" s="2" t="str">
        <f>VLOOKUP(B23,'Razzball Projections'!$B$2:$W$322,2,FALSE)</f>
        <v>WR</v>
      </c>
      <c r="D23" s="2" t="str">
        <f>VLOOKUP(B23,'Razzball Projections'!$B$2:$W$322,3,FALSE)</f>
        <v>PIT</v>
      </c>
      <c r="F23" s="8">
        <f>VLOOKUP(B23,'Fantasy Pros ECR'!$B$6:$H$312,7,FALSE)</f>
        <v>24.4893617</v>
      </c>
      <c r="G23" s="8">
        <f>VLOOKUP(B23,'Fantasy Pros ADP'!$B$6:$M$253,12,FALSE)</f>
        <v>25.4</v>
      </c>
      <c r="H23" s="2">
        <f>VLOOKUP(B23,'Razzball Projections'!$B$2:$W$322,4,FALSE)</f>
        <v>0</v>
      </c>
      <c r="I23" s="2">
        <f>VLOOKUP(B23,'Razzball Projections'!$B$2:$W$322,5,FALSE)</f>
        <v>0</v>
      </c>
      <c r="J23" s="2">
        <f>VLOOKUP(B23,'Razzball Projections'!$B$2:$W$322,6,FALSE)</f>
        <v>0</v>
      </c>
      <c r="K23" s="2">
        <f>VLOOKUP(B23,'Razzball Projections'!$B$2:$W$322,7,FALSE)</f>
        <v>0</v>
      </c>
      <c r="L23" s="2">
        <f>VLOOKUP(B23,'Razzball Projections'!$B$2:$W$322,8,FALSE)</f>
        <v>0</v>
      </c>
      <c r="M23" s="2">
        <f>VLOOKUP(B23,'Razzball Projections'!$B$2:$W$322,9,FALSE)</f>
        <v>0</v>
      </c>
      <c r="N23" s="2">
        <f>VLOOKUP(B23,'Razzball Projections'!$B$2:$W$322,10,FALSE)</f>
        <v>6</v>
      </c>
      <c r="O23" s="2">
        <f>VLOOKUP(B23,'Razzball Projections'!$B$2:$W$322,11,FALSE)</f>
        <v>39</v>
      </c>
      <c r="P23" s="2">
        <f>VLOOKUP(B23,'Razzball Projections'!$B$2:$W$322,12,FALSE)</f>
        <v>0</v>
      </c>
      <c r="Q23" s="2">
        <f>VLOOKUP(B23,'Razzball Projections'!$B$2:$W$322,13,FALSE)</f>
        <v>1</v>
      </c>
      <c r="R23" s="2">
        <f>VLOOKUP(B23,'Razzball Projections'!$B$2:$W$322,14,FALSE)</f>
        <v>96</v>
      </c>
      <c r="S23" s="2">
        <f>VLOOKUP(B23,'Razzball Projections'!$B$2:$W$322,15,FALSE)</f>
        <v>1311</v>
      </c>
      <c r="T23" s="2">
        <f>VLOOKUP(B23,'Razzball Projections'!$B$2:$W$322,16,FALSE)</f>
        <v>8</v>
      </c>
      <c r="U23" s="8">
        <f>VLOOKUP(B23,'Razzball Projections'!$B$2:$W$322,17,FALSE)</f>
        <v>179</v>
      </c>
      <c r="V23" s="8">
        <f>VLOOKUP(B23,'Razzball Projections'!$B$2:$W$322,18,FALSE)</f>
        <v>227</v>
      </c>
      <c r="W23" s="8">
        <f>VLOOKUP(B23,'Razzball Projections'!$B$2:$W$322,19,FALSE)</f>
        <v>275</v>
      </c>
      <c r="X23" s="7">
        <f>VLOOKUP(B23,'Razzball Projections'!$B$2:$W$322,20,FALSE)</f>
        <v>33</v>
      </c>
      <c r="Y23" s="7">
        <f>VLOOKUP(B23,'Razzball Projections'!$B$2:$W$322,21,FALSE)</f>
        <v>37</v>
      </c>
      <c r="Z23" s="7">
        <f>VLOOKUP(B23,'Razzball Projections'!$B$2:$W$322,22,FALSE)</f>
        <v>41</v>
      </c>
    </row>
    <row r="24" spans="1:26">
      <c r="A24" s="6">
        <f>VLOOKUP(B24&amp;"*",'Razzball Rankings'!$B$5:$G$204,6,FALSE)</f>
        <v>22</v>
      </c>
      <c r="B24" s="3" t="str">
        <f>'Razzball Projections'!B4</f>
        <v>Drew Brees</v>
      </c>
      <c r="C24" s="2" t="str">
        <f>VLOOKUP(B24,'Razzball Projections'!$B$2:$W$322,2,FALSE)</f>
        <v>QB</v>
      </c>
      <c r="D24" s="2" t="str">
        <f>VLOOKUP(B24,'Razzball Projections'!$B$2:$W$322,3,FALSE)</f>
        <v>NO</v>
      </c>
      <c r="F24" s="8">
        <f>VLOOKUP(B24,'Fantasy Pros ECR'!$B$6:$H$312,7,FALSE)</f>
        <v>26.872340430000001</v>
      </c>
      <c r="G24" s="8">
        <f>VLOOKUP(B24,'Fantasy Pros ADP'!$B$6:$M$253,12,FALSE)</f>
        <v>14.6</v>
      </c>
      <c r="H24" s="2">
        <f>VLOOKUP(B24,'Razzball Projections'!$B$2:$W$322,4,FALSE)</f>
        <v>633</v>
      </c>
      <c r="I24" s="2">
        <f>VLOOKUP(B24,'Razzball Projections'!$B$2:$W$322,5,FALSE)</f>
        <v>411</v>
      </c>
      <c r="J24" s="2">
        <f>VLOOKUP(B24,'Razzball Projections'!$B$2:$W$322,6,FALSE)</f>
        <v>64.900000000000006</v>
      </c>
      <c r="K24" s="2">
        <f>VLOOKUP(B24,'Razzball Projections'!$B$2:$W$322,7,FALSE)</f>
        <v>5161</v>
      </c>
      <c r="L24" s="2">
        <f>VLOOKUP(B24,'Razzball Projections'!$B$2:$W$322,8,FALSE)</f>
        <v>43</v>
      </c>
      <c r="M24" s="2">
        <f>VLOOKUP(B24,'Razzball Projections'!$B$2:$W$322,9,FALSE)</f>
        <v>22</v>
      </c>
      <c r="N24" s="2">
        <f>VLOOKUP(B24,'Razzball Projections'!$B$2:$W$322,10,FALSE)</f>
        <v>32</v>
      </c>
      <c r="O24" s="2">
        <f>VLOOKUP(B24,'Razzball Projections'!$B$2:$W$322,11,FALSE)</f>
        <v>42</v>
      </c>
      <c r="P24" s="2">
        <f>VLOOKUP(B24,'Razzball Projections'!$B$2:$W$322,12,FALSE)</f>
        <v>1</v>
      </c>
      <c r="Q24" s="2">
        <f>VLOOKUP(B24,'Razzball Projections'!$B$2:$W$322,13,FALSE)</f>
        <v>3</v>
      </c>
      <c r="R24" s="2">
        <f>VLOOKUP(B24,'Razzball Projections'!$B$2:$W$322,14,FALSE)</f>
        <v>0</v>
      </c>
      <c r="S24" s="2">
        <f>VLOOKUP(B24,'Razzball Projections'!$B$2:$W$322,15,FALSE)</f>
        <v>0</v>
      </c>
      <c r="T24" s="2">
        <f>VLOOKUP(B24,'Razzball Projections'!$B$2:$W$322,16,FALSE)</f>
        <v>0</v>
      </c>
      <c r="U24" s="8">
        <f>VLOOKUP(B24,'Razzball Projections'!$B$2:$W$322,17,FALSE)</f>
        <v>335.64</v>
      </c>
      <c r="V24" s="8">
        <f>VLOOKUP(B24,'Razzball Projections'!$B$2:$W$322,18,FALSE)</f>
        <v>335.64</v>
      </c>
      <c r="W24" s="8">
        <f>VLOOKUP(B24,'Razzball Projections'!$B$2:$W$322,19,FALSE)</f>
        <v>335.64</v>
      </c>
      <c r="X24" s="7">
        <f>VLOOKUP(B24,'Razzball Projections'!$B$2:$W$322,20,FALSE)</f>
        <v>29</v>
      </c>
      <c r="Y24" s="7">
        <f>VLOOKUP(B24,'Razzball Projections'!$B$2:$W$322,21,FALSE)</f>
        <v>25</v>
      </c>
      <c r="Z24" s="7">
        <f>VLOOKUP(B24,'Razzball Projections'!$B$2:$W$322,22,FALSE)</f>
        <v>22</v>
      </c>
    </row>
    <row r="25" spans="1:26">
      <c r="A25" s="6">
        <f>VLOOKUP(B25&amp;"*",'Razzball Rankings'!$B$5:$G$204,6,FALSE)</f>
        <v>23</v>
      </c>
      <c r="B25" s="3" t="str">
        <f>'Razzball Projections'!B51</f>
        <v>C.J. Spiller</v>
      </c>
      <c r="C25" s="2" t="str">
        <f>VLOOKUP(B25,'Razzball Projections'!$B$2:$W$322,2,FALSE)</f>
        <v>RB</v>
      </c>
      <c r="D25" s="2" t="str">
        <f>VLOOKUP(B25,'Razzball Projections'!$B$2:$W$322,3,FALSE)</f>
        <v>BUF</v>
      </c>
      <c r="F25" s="8">
        <f>VLOOKUP(B25,'Fantasy Pros ECR'!$B$6:$H$312,7,FALSE)</f>
        <v>37.93617021</v>
      </c>
      <c r="G25" s="8">
        <f>VLOOKUP(B25,'Fantasy Pros ADP'!$B$6:$M$253,12,FALSE)</f>
        <v>37.4</v>
      </c>
      <c r="H25" s="2">
        <f>VLOOKUP(B25,'Razzball Projections'!$B$2:$W$322,4,FALSE)</f>
        <v>0</v>
      </c>
      <c r="I25" s="2">
        <f>VLOOKUP(B25,'Razzball Projections'!$B$2:$W$322,5,FALSE)</f>
        <v>0</v>
      </c>
      <c r="J25" s="2">
        <f>VLOOKUP(B25,'Razzball Projections'!$B$2:$W$322,6,FALSE)</f>
        <v>0</v>
      </c>
      <c r="K25" s="2">
        <f>VLOOKUP(B25,'Razzball Projections'!$B$2:$W$322,7,FALSE)</f>
        <v>0</v>
      </c>
      <c r="L25" s="2">
        <f>VLOOKUP(B25,'Razzball Projections'!$B$2:$W$322,8,FALSE)</f>
        <v>0</v>
      </c>
      <c r="M25" s="2">
        <f>VLOOKUP(B25,'Razzball Projections'!$B$2:$W$322,9,FALSE)</f>
        <v>0</v>
      </c>
      <c r="N25" s="2">
        <f>VLOOKUP(B25,'Razzball Projections'!$B$2:$W$322,10,FALSE)</f>
        <v>197</v>
      </c>
      <c r="O25" s="2">
        <f>VLOOKUP(B25,'Razzball Projections'!$B$2:$W$322,11,FALSE)</f>
        <v>1075</v>
      </c>
      <c r="P25" s="2">
        <f>VLOOKUP(B25,'Razzball Projections'!$B$2:$W$322,12,FALSE)</f>
        <v>7</v>
      </c>
      <c r="Q25" s="2">
        <f>VLOOKUP(B25,'Razzball Projections'!$B$2:$W$322,13,FALSE)</f>
        <v>3</v>
      </c>
      <c r="R25" s="2">
        <f>VLOOKUP(B25,'Razzball Projections'!$B$2:$W$322,14,FALSE)</f>
        <v>41</v>
      </c>
      <c r="S25" s="2">
        <f>VLOOKUP(B25,'Razzball Projections'!$B$2:$W$322,15,FALSE)</f>
        <v>311</v>
      </c>
      <c r="T25" s="2">
        <f>VLOOKUP(B25,'Razzball Projections'!$B$2:$W$322,16,FALSE)</f>
        <v>2</v>
      </c>
      <c r="U25" s="8">
        <f>VLOOKUP(B25,'Razzball Projections'!$B$2:$W$322,17,FALSE)</f>
        <v>187.6</v>
      </c>
      <c r="V25" s="8">
        <f>VLOOKUP(B25,'Razzball Projections'!$B$2:$W$322,18,FALSE)</f>
        <v>208.1</v>
      </c>
      <c r="W25" s="8">
        <f>VLOOKUP(B25,'Razzball Projections'!$B$2:$W$322,19,FALSE)</f>
        <v>228.6</v>
      </c>
      <c r="X25" s="7">
        <f>VLOOKUP(B25,'Razzball Projections'!$B$2:$W$322,20,FALSE)</f>
        <v>24</v>
      </c>
      <c r="Y25" s="7">
        <f>VLOOKUP(B25,'Razzball Projections'!$B$2:$W$322,21,FALSE)</f>
        <v>21</v>
      </c>
      <c r="Z25" s="7">
        <f>VLOOKUP(B25,'Razzball Projections'!$B$2:$W$322,22,FALSE)</f>
        <v>20</v>
      </c>
    </row>
    <row r="26" spans="1:26">
      <c r="A26" s="6">
        <f>VLOOKUP(B26&amp;"*",'Razzball Rankings'!$B$5:$G$204,6,FALSE)</f>
        <v>24</v>
      </c>
      <c r="B26" s="3" t="str">
        <f>'Razzball Projections'!B45</f>
        <v>Andre Ellington</v>
      </c>
      <c r="C26" s="2" t="str">
        <f>VLOOKUP(B26,'Razzball Projections'!$B$2:$W$322,2,FALSE)</f>
        <v>RB</v>
      </c>
      <c r="D26" s="2" t="str">
        <f>VLOOKUP(B26,'Razzball Projections'!$B$2:$W$322,3,FALSE)</f>
        <v>ARI</v>
      </c>
      <c r="F26" s="8">
        <f>VLOOKUP(B26,'Fantasy Pros ECR'!$B$6:$H$312,7,FALSE)</f>
        <v>26.234042550000002</v>
      </c>
      <c r="G26" s="8">
        <f>VLOOKUP(B26,'Fantasy Pros ADP'!$B$6:$M$253,12,FALSE)</f>
        <v>32.799999999999997</v>
      </c>
      <c r="H26" s="2">
        <f>VLOOKUP(B26,'Razzball Projections'!$B$2:$W$322,4,FALSE)</f>
        <v>0</v>
      </c>
      <c r="I26" s="2">
        <f>VLOOKUP(B26,'Razzball Projections'!$B$2:$W$322,5,FALSE)</f>
        <v>0</v>
      </c>
      <c r="J26" s="2">
        <f>VLOOKUP(B26,'Razzball Projections'!$B$2:$W$322,6,FALSE)</f>
        <v>0</v>
      </c>
      <c r="K26" s="2">
        <f>VLOOKUP(B26,'Razzball Projections'!$B$2:$W$322,7,FALSE)</f>
        <v>0</v>
      </c>
      <c r="L26" s="2">
        <f>VLOOKUP(B26,'Razzball Projections'!$B$2:$W$322,8,FALSE)</f>
        <v>0</v>
      </c>
      <c r="M26" s="2">
        <f>VLOOKUP(B26,'Razzball Projections'!$B$2:$W$322,9,FALSE)</f>
        <v>0</v>
      </c>
      <c r="N26" s="2">
        <f>VLOOKUP(B26,'Razzball Projections'!$B$2:$W$322,10,FALSE)</f>
        <v>198</v>
      </c>
      <c r="O26" s="2">
        <f>VLOOKUP(B26,'Razzball Projections'!$B$2:$W$322,11,FALSE)</f>
        <v>981</v>
      </c>
      <c r="P26" s="2">
        <f>VLOOKUP(B26,'Razzball Projections'!$B$2:$W$322,12,FALSE)</f>
        <v>5</v>
      </c>
      <c r="Q26" s="2">
        <f>VLOOKUP(B26,'Razzball Projections'!$B$2:$W$322,13,FALSE)</f>
        <v>2</v>
      </c>
      <c r="R26" s="2">
        <f>VLOOKUP(B26,'Razzball Projections'!$B$2:$W$322,14,FALSE)</f>
        <v>55</v>
      </c>
      <c r="S26" s="2">
        <f>VLOOKUP(B26,'Razzball Projections'!$B$2:$W$322,15,FALSE)</f>
        <v>461</v>
      </c>
      <c r="T26" s="2">
        <f>VLOOKUP(B26,'Razzball Projections'!$B$2:$W$322,16,FALSE)</f>
        <v>2</v>
      </c>
      <c r="U26" s="8">
        <f>VLOOKUP(B26,'Razzball Projections'!$B$2:$W$322,17,FALSE)</f>
        <v>184.4</v>
      </c>
      <c r="V26" s="8">
        <f>VLOOKUP(B26,'Razzball Projections'!$B$2:$W$322,18,FALSE)</f>
        <v>211.9</v>
      </c>
      <c r="W26" s="8">
        <f>VLOOKUP(B26,'Razzball Projections'!$B$2:$W$322,19,FALSE)</f>
        <v>239.4</v>
      </c>
      <c r="X26" s="7">
        <f>VLOOKUP(B26,'Razzball Projections'!$B$2:$W$322,20,FALSE)</f>
        <v>26</v>
      </c>
      <c r="Y26" s="7">
        <f>VLOOKUP(B26,'Razzball Projections'!$B$2:$W$322,21,FALSE)</f>
        <v>26</v>
      </c>
      <c r="Z26" s="7">
        <f>VLOOKUP(B26,'Razzball Projections'!$B$2:$W$322,22,FALSE)</f>
        <v>27</v>
      </c>
    </row>
    <row r="27" spans="1:26">
      <c r="A27" s="6">
        <f>VLOOKUP(B27&amp;"*",'Razzball Rankings'!$B$5:$G$204,6,FALSE)</f>
        <v>25</v>
      </c>
      <c r="B27" s="3" t="str">
        <f>'Razzball Projections'!B37</f>
        <v>Jordy Nelson</v>
      </c>
      <c r="C27" s="2" t="str">
        <f>VLOOKUP(B27,'Razzball Projections'!$B$2:$W$322,2,FALSE)</f>
        <v>WR</v>
      </c>
      <c r="D27" s="2" t="str">
        <f>VLOOKUP(B27,'Razzball Projections'!$B$2:$W$322,3,FALSE)</f>
        <v>GB</v>
      </c>
      <c r="F27" s="8">
        <f>VLOOKUP(B27,'Fantasy Pros ECR'!$B$6:$H$312,7,FALSE)</f>
        <v>20.531914889999999</v>
      </c>
      <c r="G27" s="8">
        <f>VLOOKUP(B27,'Fantasy Pros ADP'!$B$6:$M$253,12,FALSE)</f>
        <v>23.2</v>
      </c>
      <c r="H27" s="2">
        <f>VLOOKUP(B27,'Razzball Projections'!$B$2:$W$322,4,FALSE)</f>
        <v>0</v>
      </c>
      <c r="I27" s="2">
        <f>VLOOKUP(B27,'Razzball Projections'!$B$2:$W$322,5,FALSE)</f>
        <v>0</v>
      </c>
      <c r="J27" s="2">
        <f>VLOOKUP(B27,'Razzball Projections'!$B$2:$W$322,6,FALSE)</f>
        <v>0</v>
      </c>
      <c r="K27" s="2">
        <f>VLOOKUP(B27,'Razzball Projections'!$B$2:$W$322,7,FALSE)</f>
        <v>0</v>
      </c>
      <c r="L27" s="2">
        <f>VLOOKUP(B27,'Razzball Projections'!$B$2:$W$322,8,FALSE)</f>
        <v>0</v>
      </c>
      <c r="M27" s="2">
        <f>VLOOKUP(B27,'Razzball Projections'!$B$2:$W$322,9,FALSE)</f>
        <v>0</v>
      </c>
      <c r="N27" s="2">
        <f>VLOOKUP(B27,'Razzball Projections'!$B$2:$W$322,10,FALSE)</f>
        <v>0</v>
      </c>
      <c r="O27" s="2">
        <f>VLOOKUP(B27,'Razzball Projections'!$B$2:$W$322,11,FALSE)</f>
        <v>0</v>
      </c>
      <c r="P27" s="2">
        <f>VLOOKUP(B27,'Razzball Projections'!$B$2:$W$322,12,FALSE)</f>
        <v>0</v>
      </c>
      <c r="Q27" s="2">
        <f>VLOOKUP(B27,'Razzball Projections'!$B$2:$W$322,13,FALSE)</f>
        <v>1</v>
      </c>
      <c r="R27" s="2">
        <f>VLOOKUP(B27,'Razzball Projections'!$B$2:$W$322,14,FALSE)</f>
        <v>79</v>
      </c>
      <c r="S27" s="2">
        <f>VLOOKUP(B27,'Razzball Projections'!$B$2:$W$322,15,FALSE)</f>
        <v>1201</v>
      </c>
      <c r="T27" s="2">
        <f>VLOOKUP(B27,'Razzball Projections'!$B$2:$W$322,16,FALSE)</f>
        <v>9</v>
      </c>
      <c r="U27" s="8">
        <f>VLOOKUP(B27,'Razzball Projections'!$B$2:$W$322,17,FALSE)</f>
        <v>173.1</v>
      </c>
      <c r="V27" s="8">
        <f>VLOOKUP(B27,'Razzball Projections'!$B$2:$W$322,18,FALSE)</f>
        <v>212.6</v>
      </c>
      <c r="W27" s="8">
        <f>VLOOKUP(B27,'Razzball Projections'!$B$2:$W$322,19,FALSE)</f>
        <v>252.1</v>
      </c>
      <c r="X27" s="7">
        <f>VLOOKUP(B27,'Razzball Projections'!$B$2:$W$322,20,FALSE)</f>
        <v>33</v>
      </c>
      <c r="Y27" s="7">
        <f>VLOOKUP(B27,'Razzball Projections'!$B$2:$W$322,21,FALSE)</f>
        <v>34</v>
      </c>
      <c r="Z27" s="7">
        <f>VLOOKUP(B27,'Razzball Projections'!$B$2:$W$322,22,FALSE)</f>
        <v>34</v>
      </c>
    </row>
    <row r="28" spans="1:26">
      <c r="A28" s="6">
        <f>VLOOKUP(B28&amp;"*",'Razzball Rankings'!$B$5:$G$204,6,FALSE)</f>
        <v>26</v>
      </c>
      <c r="B28" s="3" t="str">
        <f>'Razzball Projections'!B40</f>
        <v>A.J. Green</v>
      </c>
      <c r="C28" s="2" t="str">
        <f>VLOOKUP(B28,'Razzball Projections'!$B$2:$W$322,2,FALSE)</f>
        <v>WR</v>
      </c>
      <c r="D28" s="2" t="str">
        <f>VLOOKUP(B28,'Razzball Projections'!$B$2:$W$322,3,FALSE)</f>
        <v>CIN</v>
      </c>
      <c r="F28" s="8">
        <f>VLOOKUP(B28,'Fantasy Pros ECR'!$B$6:$H$312,7,FALSE)</f>
        <v>14.42553191</v>
      </c>
      <c r="G28" s="8">
        <f>VLOOKUP(B28,'Fantasy Pros ADP'!$B$6:$M$253,12,FALSE)</f>
        <v>14.4</v>
      </c>
      <c r="H28" s="2">
        <f>VLOOKUP(B28,'Razzball Projections'!$B$2:$W$322,4,FALSE)</f>
        <v>0</v>
      </c>
      <c r="I28" s="2">
        <f>VLOOKUP(B28,'Razzball Projections'!$B$2:$W$322,5,FALSE)</f>
        <v>0</v>
      </c>
      <c r="J28" s="2">
        <f>VLOOKUP(B28,'Razzball Projections'!$B$2:$W$322,6,FALSE)</f>
        <v>0</v>
      </c>
      <c r="K28" s="2">
        <f>VLOOKUP(B28,'Razzball Projections'!$B$2:$W$322,7,FALSE)</f>
        <v>0</v>
      </c>
      <c r="L28" s="2">
        <f>VLOOKUP(B28,'Razzball Projections'!$B$2:$W$322,8,FALSE)</f>
        <v>0</v>
      </c>
      <c r="M28" s="2">
        <f>VLOOKUP(B28,'Razzball Projections'!$B$2:$W$322,9,FALSE)</f>
        <v>0</v>
      </c>
      <c r="N28" s="2">
        <f>VLOOKUP(B28,'Razzball Projections'!$B$2:$W$322,10,FALSE)</f>
        <v>0</v>
      </c>
      <c r="O28" s="2">
        <f>VLOOKUP(B28,'Razzball Projections'!$B$2:$W$322,11,FALSE)</f>
        <v>0</v>
      </c>
      <c r="P28" s="2">
        <f>VLOOKUP(B28,'Razzball Projections'!$B$2:$W$322,12,FALSE)</f>
        <v>0</v>
      </c>
      <c r="Q28" s="2">
        <f>VLOOKUP(B28,'Razzball Projections'!$B$2:$W$322,13,FALSE)</f>
        <v>0</v>
      </c>
      <c r="R28" s="2">
        <f>VLOOKUP(B28,'Razzball Projections'!$B$2:$W$322,14,FALSE)</f>
        <v>79</v>
      </c>
      <c r="S28" s="2">
        <f>VLOOKUP(B28,'Razzball Projections'!$B$2:$W$322,15,FALSE)</f>
        <v>1199</v>
      </c>
      <c r="T28" s="2">
        <f>VLOOKUP(B28,'Razzball Projections'!$B$2:$W$322,16,FALSE)</f>
        <v>8</v>
      </c>
      <c r="U28" s="8">
        <f>VLOOKUP(B28,'Razzball Projections'!$B$2:$W$322,17,FALSE)</f>
        <v>167.9</v>
      </c>
      <c r="V28" s="8">
        <f>VLOOKUP(B28,'Razzball Projections'!$B$2:$W$322,18,FALSE)</f>
        <v>207.4</v>
      </c>
      <c r="W28" s="8">
        <f>VLOOKUP(B28,'Razzball Projections'!$B$2:$W$322,19,FALSE)</f>
        <v>246.9</v>
      </c>
      <c r="X28" s="7">
        <f>VLOOKUP(B28,'Razzball Projections'!$B$2:$W$322,20,FALSE)</f>
        <v>34</v>
      </c>
      <c r="Y28" s="7">
        <f>VLOOKUP(B28,'Razzball Projections'!$B$2:$W$322,21,FALSE)</f>
        <v>36</v>
      </c>
      <c r="Z28" s="7">
        <f>VLOOKUP(B28,'Razzball Projections'!$B$2:$W$322,22,FALSE)</f>
        <v>36</v>
      </c>
    </row>
    <row r="29" spans="1:26">
      <c r="A29" s="6">
        <f>VLOOKUP(B29&amp;"*",'Razzball Rankings'!$B$5:$G$204,6,FALSE)</f>
        <v>27</v>
      </c>
      <c r="B29" s="3" t="str">
        <f>'Razzball Projections'!B6</f>
        <v>Peyton Manning</v>
      </c>
      <c r="C29" s="2" t="str">
        <f>VLOOKUP(B29,'Razzball Projections'!$B$2:$W$322,2,FALSE)</f>
        <v>QB</v>
      </c>
      <c r="D29" s="2" t="str">
        <f>VLOOKUP(B29,'Razzball Projections'!$B$2:$W$322,3,FALSE)</f>
        <v>DEN</v>
      </c>
      <c r="F29" s="8">
        <f>VLOOKUP(B29,'Fantasy Pros ECR'!$B$6:$H$312,7,FALSE)</f>
        <v>22.170212769999999</v>
      </c>
      <c r="G29" s="8">
        <f>VLOOKUP(B29,'Fantasy Pros ADP'!$B$6:$M$253,12,FALSE)</f>
        <v>7</v>
      </c>
      <c r="H29" s="2">
        <f>VLOOKUP(B29,'Razzball Projections'!$B$2:$W$322,4,FALSE)</f>
        <v>634</v>
      </c>
      <c r="I29" s="2">
        <f>VLOOKUP(B29,'Razzball Projections'!$B$2:$W$322,5,FALSE)</f>
        <v>437</v>
      </c>
      <c r="J29" s="2">
        <f>VLOOKUP(B29,'Razzball Projections'!$B$2:$W$322,6,FALSE)</f>
        <v>68.900000000000006</v>
      </c>
      <c r="K29" s="2">
        <f>VLOOKUP(B29,'Razzball Projections'!$B$2:$W$322,7,FALSE)</f>
        <v>4882</v>
      </c>
      <c r="L29" s="2">
        <f>VLOOKUP(B29,'Razzball Projections'!$B$2:$W$322,8,FALSE)</f>
        <v>40</v>
      </c>
      <c r="M29" s="2">
        <f>VLOOKUP(B29,'Razzball Projections'!$B$2:$W$322,9,FALSE)</f>
        <v>8</v>
      </c>
      <c r="N29" s="2">
        <f>VLOOKUP(B29,'Razzball Projections'!$B$2:$W$322,10,FALSE)</f>
        <v>23</v>
      </c>
      <c r="O29" s="2">
        <f>VLOOKUP(B29,'Razzball Projections'!$B$2:$W$322,11,FALSE)</f>
        <v>-8</v>
      </c>
      <c r="P29" s="2">
        <f>VLOOKUP(B29,'Razzball Projections'!$B$2:$W$322,12,FALSE)</f>
        <v>0</v>
      </c>
      <c r="Q29" s="2">
        <f>VLOOKUP(B29,'Razzball Projections'!$B$2:$W$322,13,FALSE)</f>
        <v>3</v>
      </c>
      <c r="R29" s="2">
        <f>VLOOKUP(B29,'Razzball Projections'!$B$2:$W$322,14,FALSE)</f>
        <v>0</v>
      </c>
      <c r="S29" s="2">
        <f>VLOOKUP(B29,'Razzball Projections'!$B$2:$W$322,15,FALSE)</f>
        <v>0</v>
      </c>
      <c r="T29" s="2">
        <f>VLOOKUP(B29,'Razzball Projections'!$B$2:$W$322,16,FALSE)</f>
        <v>0</v>
      </c>
      <c r="U29" s="8">
        <f>VLOOKUP(B29,'Razzball Projections'!$B$2:$W$322,17,FALSE)</f>
        <v>332.48</v>
      </c>
      <c r="V29" s="8">
        <f>VLOOKUP(B29,'Razzball Projections'!$B$2:$W$322,18,FALSE)</f>
        <v>332.48</v>
      </c>
      <c r="W29" s="8">
        <f>VLOOKUP(B29,'Razzball Projections'!$B$2:$W$322,19,FALSE)</f>
        <v>332.48</v>
      </c>
      <c r="X29" s="7">
        <f>VLOOKUP(B29,'Razzball Projections'!$B$2:$W$322,20,FALSE)</f>
        <v>29</v>
      </c>
      <c r="Y29" s="7">
        <f>VLOOKUP(B29,'Razzball Projections'!$B$2:$W$322,21,FALSE)</f>
        <v>25</v>
      </c>
      <c r="Z29" s="7">
        <f>VLOOKUP(B29,'Razzball Projections'!$B$2:$W$322,22,FALSE)</f>
        <v>21</v>
      </c>
    </row>
    <row r="30" spans="1:26">
      <c r="A30" s="6">
        <f>VLOOKUP(B30&amp;"*",'Razzball Rankings'!$B$5:$G$204,6,FALSE)</f>
        <v>28</v>
      </c>
      <c r="B30" s="3" t="str">
        <f>'Razzball Projections'!B32</f>
        <v>Randall Cobb</v>
      </c>
      <c r="C30" s="2" t="str">
        <f>VLOOKUP(B30,'Razzball Projections'!$B$2:$W$322,2,FALSE)</f>
        <v>WR</v>
      </c>
      <c r="D30" s="2" t="str">
        <f>VLOOKUP(B30,'Razzball Projections'!$B$2:$W$322,3,FALSE)</f>
        <v>GB</v>
      </c>
      <c r="F30" s="8">
        <f>VLOOKUP(B30,'Fantasy Pros ECR'!$B$6:$H$312,7,FALSE)</f>
        <v>29.06382979</v>
      </c>
      <c r="G30" s="8">
        <f>VLOOKUP(B30,'Fantasy Pros ADP'!$B$6:$M$253,12,FALSE)</f>
        <v>30</v>
      </c>
      <c r="H30" s="2">
        <f>VLOOKUP(B30,'Razzball Projections'!$B$2:$W$322,4,FALSE)</f>
        <v>0</v>
      </c>
      <c r="I30" s="2">
        <f>VLOOKUP(B30,'Razzball Projections'!$B$2:$W$322,5,FALSE)</f>
        <v>0</v>
      </c>
      <c r="J30" s="2">
        <f>VLOOKUP(B30,'Razzball Projections'!$B$2:$W$322,6,FALSE)</f>
        <v>0</v>
      </c>
      <c r="K30" s="2">
        <f>VLOOKUP(B30,'Razzball Projections'!$B$2:$W$322,7,FALSE)</f>
        <v>0</v>
      </c>
      <c r="L30" s="2">
        <f>VLOOKUP(B30,'Razzball Projections'!$B$2:$W$322,8,FALSE)</f>
        <v>0</v>
      </c>
      <c r="M30" s="2">
        <f>VLOOKUP(B30,'Razzball Projections'!$B$2:$W$322,9,FALSE)</f>
        <v>0</v>
      </c>
      <c r="N30" s="2">
        <f>VLOOKUP(B30,'Razzball Projections'!$B$2:$W$322,10,FALSE)</f>
        <v>7</v>
      </c>
      <c r="O30" s="2">
        <f>VLOOKUP(B30,'Razzball Projections'!$B$2:$W$322,11,FALSE)</f>
        <v>85</v>
      </c>
      <c r="P30" s="2">
        <f>VLOOKUP(B30,'Razzball Projections'!$B$2:$W$322,12,FALSE)</f>
        <v>0</v>
      </c>
      <c r="Q30" s="2">
        <f>VLOOKUP(B30,'Razzball Projections'!$B$2:$W$322,13,FALSE)</f>
        <v>1</v>
      </c>
      <c r="R30" s="2">
        <f>VLOOKUP(B30,'Razzball Projections'!$B$2:$W$322,14,FALSE)</f>
        <v>91</v>
      </c>
      <c r="S30" s="2">
        <f>VLOOKUP(B30,'Razzball Projections'!$B$2:$W$322,15,FALSE)</f>
        <v>1196</v>
      </c>
      <c r="T30" s="2">
        <f>VLOOKUP(B30,'Razzball Projections'!$B$2:$W$322,16,FALSE)</f>
        <v>7</v>
      </c>
      <c r="U30" s="8">
        <f>VLOOKUP(B30,'Razzball Projections'!$B$2:$W$322,17,FALSE)</f>
        <v>168.1</v>
      </c>
      <c r="V30" s="8">
        <f>VLOOKUP(B30,'Razzball Projections'!$B$2:$W$322,18,FALSE)</f>
        <v>213.6</v>
      </c>
      <c r="W30" s="8">
        <f>VLOOKUP(B30,'Razzball Projections'!$B$2:$W$322,19,FALSE)</f>
        <v>259.10000000000002</v>
      </c>
      <c r="X30" s="7">
        <f>VLOOKUP(B30,'Razzball Projections'!$B$2:$W$322,20,FALSE)</f>
        <v>26</v>
      </c>
      <c r="Y30" s="7">
        <f>VLOOKUP(B30,'Razzball Projections'!$B$2:$W$322,21,FALSE)</f>
        <v>29</v>
      </c>
      <c r="Z30" s="7">
        <f>VLOOKUP(B30,'Razzball Projections'!$B$2:$W$322,22,FALSE)</f>
        <v>30</v>
      </c>
    </row>
    <row r="31" spans="1:26">
      <c r="A31" s="6">
        <f>VLOOKUP(B31&amp;"*",'Razzball Rankings'!$B$5:$G$204,6,FALSE)</f>
        <v>29</v>
      </c>
      <c r="B31" s="3" t="str">
        <f>'Razzball Projections'!B58</f>
        <v>Chris Johnson</v>
      </c>
      <c r="C31" s="2" t="str">
        <f>VLOOKUP(B31,'Razzball Projections'!$B$2:$W$322,2,FALSE)</f>
        <v>RB</v>
      </c>
      <c r="D31" s="2" t="str">
        <f>VLOOKUP(B31,'Razzball Projections'!$B$2:$W$322,3,FALSE)</f>
        <v>NYJ</v>
      </c>
      <c r="F31" s="8">
        <f>VLOOKUP(B31,'Fantasy Pros ECR'!$B$6:$H$312,7,FALSE)</f>
        <v>62.723404260000002</v>
      </c>
      <c r="G31" s="8">
        <f>VLOOKUP(B31,'Fantasy Pros ADP'!$B$6:$M$253,12,FALSE)</f>
        <v>63.6</v>
      </c>
      <c r="H31" s="2">
        <f>VLOOKUP(B31,'Razzball Projections'!$B$2:$W$322,4,FALSE)</f>
        <v>0</v>
      </c>
      <c r="I31" s="2">
        <f>VLOOKUP(B31,'Razzball Projections'!$B$2:$W$322,5,FALSE)</f>
        <v>0</v>
      </c>
      <c r="J31" s="2">
        <f>VLOOKUP(B31,'Razzball Projections'!$B$2:$W$322,6,FALSE)</f>
        <v>0</v>
      </c>
      <c r="K31" s="2">
        <f>VLOOKUP(B31,'Razzball Projections'!$B$2:$W$322,7,FALSE)</f>
        <v>0</v>
      </c>
      <c r="L31" s="2">
        <f>VLOOKUP(B31,'Razzball Projections'!$B$2:$W$322,8,FALSE)</f>
        <v>0</v>
      </c>
      <c r="M31" s="2">
        <f>VLOOKUP(B31,'Razzball Projections'!$B$2:$W$322,9,FALSE)</f>
        <v>0</v>
      </c>
      <c r="N31" s="2">
        <f>VLOOKUP(B31,'Razzball Projections'!$B$2:$W$322,10,FALSE)</f>
        <v>224</v>
      </c>
      <c r="O31" s="2">
        <f>VLOOKUP(B31,'Razzball Projections'!$B$2:$W$322,11,FALSE)</f>
        <v>933</v>
      </c>
      <c r="P31" s="2">
        <f>VLOOKUP(B31,'Razzball Projections'!$B$2:$W$322,12,FALSE)</f>
        <v>5</v>
      </c>
      <c r="Q31" s="2">
        <f>VLOOKUP(B31,'Razzball Projections'!$B$2:$W$322,13,FALSE)</f>
        <v>3</v>
      </c>
      <c r="R31" s="2">
        <f>VLOOKUP(B31,'Razzball Projections'!$B$2:$W$322,14,FALSE)</f>
        <v>48</v>
      </c>
      <c r="S31" s="2">
        <f>VLOOKUP(B31,'Razzball Projections'!$B$2:$W$322,15,FALSE)</f>
        <v>368</v>
      </c>
      <c r="T31" s="2">
        <f>VLOOKUP(B31,'Razzball Projections'!$B$2:$W$322,16,FALSE)</f>
        <v>3</v>
      </c>
      <c r="U31" s="8">
        <f>VLOOKUP(B31,'Razzball Projections'!$B$2:$W$322,17,FALSE)</f>
        <v>173.1</v>
      </c>
      <c r="V31" s="8">
        <f>VLOOKUP(B31,'Razzball Projections'!$B$2:$W$322,18,FALSE)</f>
        <v>197.1</v>
      </c>
      <c r="W31" s="8">
        <f>VLOOKUP(B31,'Razzball Projections'!$B$2:$W$322,19,FALSE)</f>
        <v>221.1</v>
      </c>
      <c r="X31" s="7">
        <f>VLOOKUP(B31,'Razzball Projections'!$B$2:$W$322,20,FALSE)</f>
        <v>21</v>
      </c>
      <c r="Y31" s="7">
        <f>VLOOKUP(B31,'Razzball Projections'!$B$2:$W$322,21,FALSE)</f>
        <v>19</v>
      </c>
      <c r="Z31" s="7">
        <f>VLOOKUP(B31,'Razzball Projections'!$B$2:$W$322,22,FALSE)</f>
        <v>19</v>
      </c>
    </row>
    <row r="32" spans="1:26">
      <c r="A32" s="6">
        <f>VLOOKUP(B32&amp;"*",'Razzball Rankings'!$B$5:$G$204,6,FALSE)</f>
        <v>30</v>
      </c>
      <c r="B32" s="3" t="str">
        <f>'Razzball Projections'!B59</f>
        <v>Giovani Bernard</v>
      </c>
      <c r="C32" s="2" t="str">
        <f>VLOOKUP(B32,'Razzball Projections'!$B$2:$W$322,2,FALSE)</f>
        <v>RB</v>
      </c>
      <c r="D32" s="2" t="str">
        <f>VLOOKUP(B32,'Razzball Projections'!$B$2:$W$322,3,FALSE)</f>
        <v>CIN</v>
      </c>
      <c r="F32" s="8">
        <f>VLOOKUP(B32,'Fantasy Pros ECR'!$B$6:$H$312,7,FALSE)</f>
        <v>16.851063830000001</v>
      </c>
      <c r="G32" s="8">
        <f>VLOOKUP(B32,'Fantasy Pros ADP'!$B$6:$M$253,12,FALSE)</f>
        <v>19.8</v>
      </c>
      <c r="H32" s="2">
        <f>VLOOKUP(B32,'Razzball Projections'!$B$2:$W$322,4,FALSE)</f>
        <v>0</v>
      </c>
      <c r="I32" s="2">
        <f>VLOOKUP(B32,'Razzball Projections'!$B$2:$W$322,5,FALSE)</f>
        <v>0</v>
      </c>
      <c r="J32" s="2">
        <f>VLOOKUP(B32,'Razzball Projections'!$B$2:$W$322,6,FALSE)</f>
        <v>0</v>
      </c>
      <c r="K32" s="2">
        <f>VLOOKUP(B32,'Razzball Projections'!$B$2:$W$322,7,FALSE)</f>
        <v>0</v>
      </c>
      <c r="L32" s="2">
        <f>VLOOKUP(B32,'Razzball Projections'!$B$2:$W$322,8,FALSE)</f>
        <v>0</v>
      </c>
      <c r="M32" s="2">
        <f>VLOOKUP(B32,'Razzball Projections'!$B$2:$W$322,9,FALSE)</f>
        <v>0</v>
      </c>
      <c r="N32" s="2">
        <f>VLOOKUP(B32,'Razzball Projections'!$B$2:$W$322,10,FALSE)</f>
        <v>176</v>
      </c>
      <c r="O32" s="2">
        <f>VLOOKUP(B32,'Razzball Projections'!$B$2:$W$322,11,FALSE)</f>
        <v>881</v>
      </c>
      <c r="P32" s="2">
        <f>VLOOKUP(B32,'Razzball Projections'!$B$2:$W$322,12,FALSE)</f>
        <v>6</v>
      </c>
      <c r="Q32" s="2">
        <f>VLOOKUP(B32,'Razzball Projections'!$B$2:$W$322,13,FALSE)</f>
        <v>4</v>
      </c>
      <c r="R32" s="2">
        <f>VLOOKUP(B32,'Razzball Projections'!$B$2:$W$322,14,FALSE)</f>
        <v>50</v>
      </c>
      <c r="S32" s="2">
        <f>VLOOKUP(B32,'Razzball Projections'!$B$2:$W$322,15,FALSE)</f>
        <v>420</v>
      </c>
      <c r="T32" s="2">
        <f>VLOOKUP(B32,'Razzball Projections'!$B$2:$W$322,16,FALSE)</f>
        <v>2</v>
      </c>
      <c r="U32" s="8">
        <f>VLOOKUP(B32,'Razzball Projections'!$B$2:$W$322,17,FALSE)</f>
        <v>170.1</v>
      </c>
      <c r="V32" s="8">
        <f>VLOOKUP(B32,'Razzball Projections'!$B$2:$W$322,18,FALSE)</f>
        <v>195.1</v>
      </c>
      <c r="W32" s="8">
        <f>VLOOKUP(B32,'Razzball Projections'!$B$2:$W$322,19,FALSE)</f>
        <v>220.1</v>
      </c>
      <c r="X32" s="7">
        <f>VLOOKUP(B32,'Razzball Projections'!$B$2:$W$322,20,FALSE)</f>
        <v>29</v>
      </c>
      <c r="Y32" s="7">
        <f>VLOOKUP(B32,'Razzball Projections'!$B$2:$W$322,21,FALSE)</f>
        <v>28</v>
      </c>
      <c r="Z32" s="7">
        <f>VLOOKUP(B32,'Razzball Projections'!$B$2:$W$322,22,FALSE)</f>
        <v>30</v>
      </c>
    </row>
    <row r="33" spans="1:26">
      <c r="A33" s="6">
        <f>VLOOKUP(B33&amp;"*",'Razzball Rankings'!$B$5:$G$204,6,FALSE)</f>
        <v>31</v>
      </c>
      <c r="B33" s="3" t="str">
        <f>'Razzball Projections'!B60</f>
        <v>Reggie Bush</v>
      </c>
      <c r="C33" s="2" t="str">
        <f>VLOOKUP(B33,'Razzball Projections'!$B$2:$W$322,2,FALSE)</f>
        <v>RB</v>
      </c>
      <c r="D33" s="2" t="str">
        <f>VLOOKUP(B33,'Razzball Projections'!$B$2:$W$322,3,FALSE)</f>
        <v>DET</v>
      </c>
      <c r="F33" s="8">
        <f>VLOOKUP(B33,'Fantasy Pros ECR'!$B$6:$H$312,7,FALSE)</f>
        <v>42.531914890000003</v>
      </c>
      <c r="G33" s="8">
        <f>VLOOKUP(B33,'Fantasy Pros ADP'!$B$6:$M$253,12,FALSE)</f>
        <v>36</v>
      </c>
      <c r="H33" s="2">
        <f>VLOOKUP(B33,'Razzball Projections'!$B$2:$W$322,4,FALSE)</f>
        <v>0</v>
      </c>
      <c r="I33" s="2">
        <f>VLOOKUP(B33,'Razzball Projections'!$B$2:$W$322,5,FALSE)</f>
        <v>0</v>
      </c>
      <c r="J33" s="2">
        <f>VLOOKUP(B33,'Razzball Projections'!$B$2:$W$322,6,FALSE)</f>
        <v>0</v>
      </c>
      <c r="K33" s="2">
        <f>VLOOKUP(B33,'Razzball Projections'!$B$2:$W$322,7,FALSE)</f>
        <v>0</v>
      </c>
      <c r="L33" s="2">
        <f>VLOOKUP(B33,'Razzball Projections'!$B$2:$W$322,8,FALSE)</f>
        <v>0</v>
      </c>
      <c r="M33" s="2">
        <f>VLOOKUP(B33,'Razzball Projections'!$B$2:$W$322,9,FALSE)</f>
        <v>0</v>
      </c>
      <c r="N33" s="2">
        <f>VLOOKUP(B33,'Razzball Projections'!$B$2:$W$322,10,FALSE)</f>
        <v>181</v>
      </c>
      <c r="O33" s="2">
        <f>VLOOKUP(B33,'Razzball Projections'!$B$2:$W$322,11,FALSE)</f>
        <v>815</v>
      </c>
      <c r="P33" s="2">
        <f>VLOOKUP(B33,'Razzball Projections'!$B$2:$W$322,12,FALSE)</f>
        <v>5</v>
      </c>
      <c r="Q33" s="2">
        <f>VLOOKUP(B33,'Razzball Projections'!$B$2:$W$322,13,FALSE)</f>
        <v>3</v>
      </c>
      <c r="R33" s="2">
        <f>VLOOKUP(B33,'Razzball Projections'!$B$2:$W$322,14,FALSE)</f>
        <v>51</v>
      </c>
      <c r="S33" s="2">
        <f>VLOOKUP(B33,'Razzball Projections'!$B$2:$W$322,15,FALSE)</f>
        <v>456</v>
      </c>
      <c r="T33" s="2">
        <f>VLOOKUP(B33,'Razzball Projections'!$B$2:$W$322,16,FALSE)</f>
        <v>3</v>
      </c>
      <c r="U33" s="8">
        <f>VLOOKUP(B33,'Razzball Projections'!$B$2:$W$322,17,FALSE)</f>
        <v>168.9</v>
      </c>
      <c r="V33" s="8">
        <f>VLOOKUP(B33,'Razzball Projections'!$B$2:$W$322,18,FALSE)</f>
        <v>194.4</v>
      </c>
      <c r="W33" s="8">
        <f>VLOOKUP(B33,'Razzball Projections'!$B$2:$W$322,19,FALSE)</f>
        <v>219.9</v>
      </c>
      <c r="X33" s="7">
        <f>VLOOKUP(B33,'Razzball Projections'!$B$2:$W$322,20,FALSE)</f>
        <v>22</v>
      </c>
      <c r="Y33" s="7">
        <f>VLOOKUP(B33,'Razzball Projections'!$B$2:$W$322,21,FALSE)</f>
        <v>23</v>
      </c>
      <c r="Z33" s="7">
        <f>VLOOKUP(B33,'Razzball Projections'!$B$2:$W$322,22,FALSE)</f>
        <v>23</v>
      </c>
    </row>
    <row r="34" spans="1:26">
      <c r="A34" s="6">
        <f>VLOOKUP(B34&amp;"*",'Razzball Rankings'!$B$5:$G$204,6,FALSE)</f>
        <v>32</v>
      </c>
      <c r="B34" s="3" t="str">
        <f>'Razzball Projections'!B41</f>
        <v>Keenan Allen</v>
      </c>
      <c r="C34" s="2" t="str">
        <f>VLOOKUP(B34,'Razzball Projections'!$B$2:$W$322,2,FALSE)</f>
        <v>WR</v>
      </c>
      <c r="D34" s="2" t="str">
        <f>VLOOKUP(B34,'Razzball Projections'!$B$2:$W$322,3,FALSE)</f>
        <v>SD</v>
      </c>
      <c r="F34" s="8">
        <f>VLOOKUP(B34,'Fantasy Pros ECR'!$B$6:$H$312,7,FALSE)</f>
        <v>33.93617021</v>
      </c>
      <c r="G34" s="8">
        <f>VLOOKUP(B34,'Fantasy Pros ADP'!$B$6:$M$253,12,FALSE)</f>
        <v>38.4</v>
      </c>
      <c r="H34" s="2">
        <f>VLOOKUP(B34,'Razzball Projections'!$B$2:$W$322,4,FALSE)</f>
        <v>0</v>
      </c>
      <c r="I34" s="2">
        <f>VLOOKUP(B34,'Razzball Projections'!$B$2:$W$322,5,FALSE)</f>
        <v>0</v>
      </c>
      <c r="J34" s="2">
        <f>VLOOKUP(B34,'Razzball Projections'!$B$2:$W$322,6,FALSE)</f>
        <v>0</v>
      </c>
      <c r="K34" s="2">
        <f>VLOOKUP(B34,'Razzball Projections'!$B$2:$W$322,7,FALSE)</f>
        <v>0</v>
      </c>
      <c r="L34" s="2">
        <f>VLOOKUP(B34,'Razzball Projections'!$B$2:$W$322,8,FALSE)</f>
        <v>0</v>
      </c>
      <c r="M34" s="2">
        <f>VLOOKUP(B34,'Razzball Projections'!$B$2:$W$322,9,FALSE)</f>
        <v>0</v>
      </c>
      <c r="N34" s="2">
        <f>VLOOKUP(B34,'Razzball Projections'!$B$2:$W$322,10,FALSE)</f>
        <v>0</v>
      </c>
      <c r="O34" s="2">
        <f>VLOOKUP(B34,'Razzball Projections'!$B$2:$W$322,11,FALSE)</f>
        <v>0</v>
      </c>
      <c r="P34" s="2">
        <f>VLOOKUP(B34,'Razzball Projections'!$B$2:$W$322,12,FALSE)</f>
        <v>0</v>
      </c>
      <c r="Q34" s="2">
        <f>VLOOKUP(B34,'Razzball Projections'!$B$2:$W$322,13,FALSE)</f>
        <v>1</v>
      </c>
      <c r="R34" s="2">
        <f>VLOOKUP(B34,'Razzball Projections'!$B$2:$W$322,14,FALSE)</f>
        <v>77</v>
      </c>
      <c r="S34" s="2">
        <f>VLOOKUP(B34,'Razzball Projections'!$B$2:$W$322,15,FALSE)</f>
        <v>1156</v>
      </c>
      <c r="T34" s="2">
        <f>VLOOKUP(B34,'Razzball Projections'!$B$2:$W$322,16,FALSE)</f>
        <v>9</v>
      </c>
      <c r="U34" s="8">
        <f>VLOOKUP(B34,'Razzball Projections'!$B$2:$W$322,17,FALSE)</f>
        <v>167.6</v>
      </c>
      <c r="V34" s="8">
        <f>VLOOKUP(B34,'Razzball Projections'!$B$2:$W$322,18,FALSE)</f>
        <v>206.1</v>
      </c>
      <c r="W34" s="8">
        <f>VLOOKUP(B34,'Razzball Projections'!$B$2:$W$322,19,FALSE)</f>
        <v>244.6</v>
      </c>
      <c r="X34" s="7">
        <f>VLOOKUP(B34,'Razzball Projections'!$B$2:$W$322,20,FALSE)</f>
        <v>25</v>
      </c>
      <c r="Y34" s="7">
        <f>VLOOKUP(B34,'Razzball Projections'!$B$2:$W$322,21,FALSE)</f>
        <v>26</v>
      </c>
      <c r="Z34" s="7">
        <f>VLOOKUP(B34,'Razzball Projections'!$B$2:$W$322,22,FALSE)</f>
        <v>27</v>
      </c>
    </row>
    <row r="35" spans="1:26">
      <c r="A35" s="6">
        <f>VLOOKUP(B35&amp;"*",'Razzball Rankings'!$B$5:$G$204,6,FALSE)</f>
        <v>33</v>
      </c>
      <c r="B35" s="3" t="str">
        <f>'Razzball Projections'!B72</f>
        <v>Rashad Jennings</v>
      </c>
      <c r="C35" s="2" t="str">
        <f>VLOOKUP(B35,'Razzball Projections'!$B$2:$W$322,2,FALSE)</f>
        <v>RB</v>
      </c>
      <c r="D35" s="2" t="str">
        <f>VLOOKUP(B35,'Razzball Projections'!$B$2:$W$322,3,FALSE)</f>
        <v>NYG</v>
      </c>
      <c r="F35" s="8">
        <f>VLOOKUP(B35,'Fantasy Pros ECR'!$B$6:$H$312,7,FALSE)</f>
        <v>42.893617020000001</v>
      </c>
      <c r="G35" s="8">
        <f>VLOOKUP(B35,'Fantasy Pros ADP'!$B$6:$M$253,12,FALSE)</f>
        <v>49.8</v>
      </c>
      <c r="H35" s="2">
        <f>VLOOKUP(B35,'Razzball Projections'!$B$2:$W$322,4,FALSE)</f>
        <v>0</v>
      </c>
      <c r="I35" s="2">
        <f>VLOOKUP(B35,'Razzball Projections'!$B$2:$W$322,5,FALSE)</f>
        <v>0</v>
      </c>
      <c r="J35" s="2">
        <f>VLOOKUP(B35,'Razzball Projections'!$B$2:$W$322,6,FALSE)</f>
        <v>0</v>
      </c>
      <c r="K35" s="2">
        <f>VLOOKUP(B35,'Razzball Projections'!$B$2:$W$322,7,FALSE)</f>
        <v>0</v>
      </c>
      <c r="L35" s="2">
        <f>VLOOKUP(B35,'Razzball Projections'!$B$2:$W$322,8,FALSE)</f>
        <v>0</v>
      </c>
      <c r="M35" s="2">
        <f>VLOOKUP(B35,'Razzball Projections'!$B$2:$W$322,9,FALSE)</f>
        <v>0</v>
      </c>
      <c r="N35" s="2">
        <f>VLOOKUP(B35,'Razzball Projections'!$B$2:$W$322,10,FALSE)</f>
        <v>227</v>
      </c>
      <c r="O35" s="2">
        <f>VLOOKUP(B35,'Razzball Projections'!$B$2:$W$322,11,FALSE)</f>
        <v>946</v>
      </c>
      <c r="P35" s="2">
        <f>VLOOKUP(B35,'Razzball Projections'!$B$2:$W$322,12,FALSE)</f>
        <v>6</v>
      </c>
      <c r="Q35" s="2">
        <f>VLOOKUP(B35,'Razzball Projections'!$B$2:$W$322,13,FALSE)</f>
        <v>2</v>
      </c>
      <c r="R35" s="2">
        <f>VLOOKUP(B35,'Razzball Projections'!$B$2:$W$322,14,FALSE)</f>
        <v>42</v>
      </c>
      <c r="S35" s="2">
        <f>VLOOKUP(B35,'Razzball Projections'!$B$2:$W$322,15,FALSE)</f>
        <v>297</v>
      </c>
      <c r="T35" s="2">
        <f>VLOOKUP(B35,'Razzball Projections'!$B$2:$W$322,16,FALSE)</f>
        <v>2</v>
      </c>
      <c r="U35" s="8">
        <f>VLOOKUP(B35,'Razzball Projections'!$B$2:$W$322,17,FALSE)</f>
        <v>168.3</v>
      </c>
      <c r="V35" s="8">
        <f>VLOOKUP(B35,'Razzball Projections'!$B$2:$W$322,18,FALSE)</f>
        <v>189.3</v>
      </c>
      <c r="W35" s="8">
        <f>VLOOKUP(B35,'Razzball Projections'!$B$2:$W$322,19,FALSE)</f>
        <v>210.3</v>
      </c>
      <c r="X35" s="7">
        <f>VLOOKUP(B35,'Razzball Projections'!$B$2:$W$322,20,FALSE)</f>
        <v>20</v>
      </c>
      <c r="Y35" s="7">
        <f>VLOOKUP(B35,'Razzball Projections'!$B$2:$W$322,21,FALSE)</f>
        <v>18</v>
      </c>
      <c r="Z35" s="7">
        <f>VLOOKUP(B35,'Razzball Projections'!$B$2:$W$322,22,FALSE)</f>
        <v>18</v>
      </c>
    </row>
    <row r="36" spans="1:26">
      <c r="A36" s="6">
        <f>VLOOKUP(B36&amp;"*",'Razzball Rankings'!$B$5:$G$204,6,FALSE)</f>
        <v>34</v>
      </c>
      <c r="B36" s="3" t="str">
        <f>'Razzball Projections'!B33</f>
        <v>Victor Cruz</v>
      </c>
      <c r="C36" s="2" t="str">
        <f>VLOOKUP(B36,'Razzball Projections'!$B$2:$W$322,2,FALSE)</f>
        <v>WR</v>
      </c>
      <c r="D36" s="2" t="str">
        <f>VLOOKUP(B36,'Razzball Projections'!$B$2:$W$322,3,FALSE)</f>
        <v>NYG</v>
      </c>
      <c r="F36" s="8">
        <f>VLOOKUP(B36,'Fantasy Pros ECR'!$B$6:$H$312,7,FALSE)</f>
        <v>38.914893620000001</v>
      </c>
      <c r="G36" s="8">
        <f>VLOOKUP(B36,'Fantasy Pros ADP'!$B$6:$M$253,12,FALSE)</f>
        <v>41.4</v>
      </c>
      <c r="H36" s="2">
        <f>VLOOKUP(B36,'Razzball Projections'!$B$2:$W$322,4,FALSE)</f>
        <v>0</v>
      </c>
      <c r="I36" s="2">
        <f>VLOOKUP(B36,'Razzball Projections'!$B$2:$W$322,5,FALSE)</f>
        <v>0</v>
      </c>
      <c r="J36" s="2">
        <f>VLOOKUP(B36,'Razzball Projections'!$B$2:$W$322,6,FALSE)</f>
        <v>0</v>
      </c>
      <c r="K36" s="2">
        <f>VLOOKUP(B36,'Razzball Projections'!$B$2:$W$322,7,FALSE)</f>
        <v>0</v>
      </c>
      <c r="L36" s="2">
        <f>VLOOKUP(B36,'Razzball Projections'!$B$2:$W$322,8,FALSE)</f>
        <v>0</v>
      </c>
      <c r="M36" s="2">
        <f>VLOOKUP(B36,'Razzball Projections'!$B$2:$W$322,9,FALSE)</f>
        <v>0</v>
      </c>
      <c r="N36" s="2">
        <f>VLOOKUP(B36,'Razzball Projections'!$B$2:$W$322,10,FALSE)</f>
        <v>0</v>
      </c>
      <c r="O36" s="2">
        <f>VLOOKUP(B36,'Razzball Projections'!$B$2:$W$322,11,FALSE)</f>
        <v>0</v>
      </c>
      <c r="P36" s="2">
        <f>VLOOKUP(B36,'Razzball Projections'!$B$2:$W$322,12,FALSE)</f>
        <v>0</v>
      </c>
      <c r="Q36" s="2">
        <f>VLOOKUP(B36,'Razzball Projections'!$B$2:$W$322,13,FALSE)</f>
        <v>1</v>
      </c>
      <c r="R36" s="2">
        <f>VLOOKUP(B36,'Razzball Projections'!$B$2:$W$322,14,FALSE)</f>
        <v>95</v>
      </c>
      <c r="S36" s="2">
        <f>VLOOKUP(B36,'Razzball Projections'!$B$2:$W$322,15,FALSE)</f>
        <v>1176</v>
      </c>
      <c r="T36" s="2">
        <f>VLOOKUP(B36,'Razzball Projections'!$B$2:$W$322,16,FALSE)</f>
        <v>8</v>
      </c>
      <c r="U36" s="8">
        <f>VLOOKUP(B36,'Razzball Projections'!$B$2:$W$322,17,FALSE)</f>
        <v>163.6</v>
      </c>
      <c r="V36" s="8">
        <f>VLOOKUP(B36,'Razzball Projections'!$B$2:$W$322,18,FALSE)</f>
        <v>211.1</v>
      </c>
      <c r="W36" s="8">
        <f>VLOOKUP(B36,'Razzball Projections'!$B$2:$W$322,19,FALSE)</f>
        <v>258.60000000000002</v>
      </c>
      <c r="X36" s="7">
        <f>VLOOKUP(B36,'Razzball Projections'!$B$2:$W$322,20,FALSE)</f>
        <v>25</v>
      </c>
      <c r="Y36" s="7">
        <f>VLOOKUP(B36,'Razzball Projections'!$B$2:$W$322,21,FALSE)</f>
        <v>28</v>
      </c>
      <c r="Z36" s="7">
        <f>VLOOKUP(B36,'Razzball Projections'!$B$2:$W$322,22,FALSE)</f>
        <v>30</v>
      </c>
    </row>
    <row r="37" spans="1:26">
      <c r="A37" s="6">
        <f>VLOOKUP(B37&amp;"*",'Razzball Rankings'!$B$5:$G$204,6,FALSE)</f>
        <v>35</v>
      </c>
      <c r="B37" s="3" t="str">
        <f>'Razzball Projections'!B66</f>
        <v>Arian Foster</v>
      </c>
      <c r="C37" s="2" t="str">
        <f>VLOOKUP(B37,'Razzball Projections'!$B$2:$W$322,2,FALSE)</f>
        <v>RB</v>
      </c>
      <c r="D37" s="2" t="str">
        <f>VLOOKUP(B37,'Razzball Projections'!$B$2:$W$322,3,FALSE)</f>
        <v>HOU</v>
      </c>
      <c r="F37" s="8">
        <f>VLOOKUP(B37,'Fantasy Pros ECR'!$B$6:$H$312,7,FALSE)</f>
        <v>21.617021279999999</v>
      </c>
      <c r="G37" s="8">
        <f>VLOOKUP(B37,'Fantasy Pros ADP'!$B$6:$M$253,12,FALSE)</f>
        <v>15.8</v>
      </c>
      <c r="H37" s="2">
        <f>VLOOKUP(B37,'Razzball Projections'!$B$2:$W$322,4,FALSE)</f>
        <v>0</v>
      </c>
      <c r="I37" s="2">
        <f>VLOOKUP(B37,'Razzball Projections'!$B$2:$W$322,5,FALSE)</f>
        <v>0</v>
      </c>
      <c r="J37" s="2">
        <f>VLOOKUP(B37,'Razzball Projections'!$B$2:$W$322,6,FALSE)</f>
        <v>0</v>
      </c>
      <c r="K37" s="2">
        <f>VLOOKUP(B37,'Razzball Projections'!$B$2:$W$322,7,FALSE)</f>
        <v>0</v>
      </c>
      <c r="L37" s="2">
        <f>VLOOKUP(B37,'Razzball Projections'!$B$2:$W$322,8,FALSE)</f>
        <v>0</v>
      </c>
      <c r="M37" s="2">
        <f>VLOOKUP(B37,'Razzball Projections'!$B$2:$W$322,9,FALSE)</f>
        <v>0</v>
      </c>
      <c r="N37" s="2">
        <f>VLOOKUP(B37,'Razzball Projections'!$B$2:$W$322,10,FALSE)</f>
        <v>208</v>
      </c>
      <c r="O37" s="2">
        <f>VLOOKUP(B37,'Razzball Projections'!$B$2:$W$322,11,FALSE)</f>
        <v>921</v>
      </c>
      <c r="P37" s="2">
        <f>VLOOKUP(B37,'Razzball Projections'!$B$2:$W$322,12,FALSE)</f>
        <v>6</v>
      </c>
      <c r="Q37" s="2">
        <f>VLOOKUP(B37,'Razzball Projections'!$B$2:$W$322,13,FALSE)</f>
        <v>2</v>
      </c>
      <c r="R37" s="2">
        <f>VLOOKUP(B37,'Razzball Projections'!$B$2:$W$322,14,FALSE)</f>
        <v>48</v>
      </c>
      <c r="S37" s="2">
        <f>VLOOKUP(B37,'Razzball Projections'!$B$2:$W$322,15,FALSE)</f>
        <v>334</v>
      </c>
      <c r="T37" s="2">
        <f>VLOOKUP(B37,'Razzball Projections'!$B$2:$W$322,16,FALSE)</f>
        <v>2</v>
      </c>
      <c r="U37" s="8">
        <f>VLOOKUP(B37,'Razzball Projections'!$B$2:$W$322,17,FALSE)</f>
        <v>167.1</v>
      </c>
      <c r="V37" s="8">
        <f>VLOOKUP(B37,'Razzball Projections'!$B$2:$W$322,18,FALSE)</f>
        <v>191.1</v>
      </c>
      <c r="W37" s="8">
        <f>VLOOKUP(B37,'Razzball Projections'!$B$2:$W$322,19,FALSE)</f>
        <v>215.1</v>
      </c>
      <c r="X37" s="7">
        <f>VLOOKUP(B37,'Razzball Projections'!$B$2:$W$322,20,FALSE)</f>
        <v>29</v>
      </c>
      <c r="Y37" s="7">
        <f>VLOOKUP(B37,'Razzball Projections'!$B$2:$W$322,21,FALSE)</f>
        <v>27</v>
      </c>
      <c r="Z37" s="7">
        <f>VLOOKUP(B37,'Razzball Projections'!$B$2:$W$322,22,FALSE)</f>
        <v>25</v>
      </c>
    </row>
    <row r="38" spans="1:26">
      <c r="A38" s="6">
        <f>VLOOKUP(B38&amp;"*",'Razzball Rankings'!$B$5:$G$204,6,FALSE)</f>
        <v>36</v>
      </c>
      <c r="B38" s="3" t="str">
        <f>'Razzball Projections'!B7</f>
        <v>Andrew Luck</v>
      </c>
      <c r="C38" s="2" t="str">
        <f>VLOOKUP(B38,'Razzball Projections'!$B$2:$W$322,2,FALSE)</f>
        <v>QB</v>
      </c>
      <c r="D38" s="2" t="str">
        <f>VLOOKUP(B38,'Razzball Projections'!$B$2:$W$322,3,FALSE)</f>
        <v>IND</v>
      </c>
      <c r="F38" s="8">
        <f>VLOOKUP(B38,'Fantasy Pros ECR'!$B$6:$H$312,7,FALSE)</f>
        <v>56.510638299999997</v>
      </c>
      <c r="G38" s="8">
        <f>VLOOKUP(B38,'Fantasy Pros ADP'!$B$6:$M$253,12,FALSE)</f>
        <v>42.4</v>
      </c>
      <c r="H38" s="2">
        <f>VLOOKUP(B38,'Razzball Projections'!$B$2:$W$322,4,FALSE)</f>
        <v>599</v>
      </c>
      <c r="I38" s="2">
        <f>VLOOKUP(B38,'Razzball Projections'!$B$2:$W$322,5,FALSE)</f>
        <v>379</v>
      </c>
      <c r="J38" s="2">
        <f>VLOOKUP(B38,'Razzball Projections'!$B$2:$W$322,6,FALSE)</f>
        <v>63.3</v>
      </c>
      <c r="K38" s="2">
        <f>VLOOKUP(B38,'Razzball Projections'!$B$2:$W$322,7,FALSE)</f>
        <v>4138</v>
      </c>
      <c r="L38" s="2">
        <f>VLOOKUP(B38,'Razzball Projections'!$B$2:$W$322,8,FALSE)</f>
        <v>36</v>
      </c>
      <c r="M38" s="2">
        <f>VLOOKUP(B38,'Razzball Projections'!$B$2:$W$322,9,FALSE)</f>
        <v>13</v>
      </c>
      <c r="N38" s="2">
        <f>VLOOKUP(B38,'Razzball Projections'!$B$2:$W$322,10,FALSE)</f>
        <v>58</v>
      </c>
      <c r="O38" s="2">
        <f>VLOOKUP(B38,'Razzball Projections'!$B$2:$W$322,11,FALSE)</f>
        <v>328</v>
      </c>
      <c r="P38" s="2">
        <f>VLOOKUP(B38,'Razzball Projections'!$B$2:$W$322,12,FALSE)</f>
        <v>3</v>
      </c>
      <c r="Q38" s="2">
        <f>VLOOKUP(B38,'Razzball Projections'!$B$2:$W$322,13,FALSE)</f>
        <v>3</v>
      </c>
      <c r="R38" s="2">
        <f>VLOOKUP(B38,'Razzball Projections'!$B$2:$W$322,14,FALSE)</f>
        <v>0</v>
      </c>
      <c r="S38" s="2">
        <f>VLOOKUP(B38,'Razzball Projections'!$B$2:$W$322,15,FALSE)</f>
        <v>0</v>
      </c>
      <c r="T38" s="2">
        <f>VLOOKUP(B38,'Razzball Projections'!$B$2:$W$322,16,FALSE)</f>
        <v>0</v>
      </c>
      <c r="U38" s="8">
        <f>VLOOKUP(B38,'Razzball Projections'!$B$2:$W$322,17,FALSE)</f>
        <v>330.12</v>
      </c>
      <c r="V38" s="8">
        <f>VLOOKUP(B38,'Razzball Projections'!$B$2:$W$322,18,FALSE)</f>
        <v>330.12</v>
      </c>
      <c r="W38" s="8">
        <f>VLOOKUP(B38,'Razzball Projections'!$B$2:$W$322,19,FALSE)</f>
        <v>330.12</v>
      </c>
      <c r="X38" s="7">
        <f>VLOOKUP(B38,'Razzball Projections'!$B$2:$W$322,20,FALSE)</f>
        <v>23</v>
      </c>
      <c r="Y38" s="7">
        <f>VLOOKUP(B38,'Razzball Projections'!$B$2:$W$322,21,FALSE)</f>
        <v>21</v>
      </c>
      <c r="Z38" s="7">
        <f>VLOOKUP(B38,'Razzball Projections'!$B$2:$W$322,22,FALSE)</f>
        <v>19</v>
      </c>
    </row>
    <row r="39" spans="1:26">
      <c r="A39" s="6">
        <f>VLOOKUP(B39&amp;"*",'Razzball Rankings'!$B$5:$G$204,6,FALSE)</f>
        <v>37</v>
      </c>
      <c r="B39" s="3" t="str">
        <f>'Razzball Projections'!B47</f>
        <v>Greg Olsen</v>
      </c>
      <c r="C39" s="2" t="str">
        <f>VLOOKUP(B39,'Razzball Projections'!$B$2:$W$322,2,FALSE)</f>
        <v>TE</v>
      </c>
      <c r="D39" s="2" t="str">
        <f>VLOOKUP(B39,'Razzball Projections'!$B$2:$W$322,3,FALSE)</f>
        <v>CAR</v>
      </c>
      <c r="F39" s="8">
        <f>VLOOKUP(B39,'Fantasy Pros ECR'!$B$6:$H$312,7,FALSE)</f>
        <v>84.148936169999999</v>
      </c>
      <c r="G39" s="8">
        <f>VLOOKUP(B39,'Fantasy Pros ADP'!$B$6:$M$253,12,FALSE)</f>
        <v>74.400000000000006</v>
      </c>
      <c r="H39" s="2">
        <f>VLOOKUP(B39,'Razzball Projections'!$B$2:$W$322,4,FALSE)</f>
        <v>0</v>
      </c>
      <c r="I39" s="2">
        <f>VLOOKUP(B39,'Razzball Projections'!$B$2:$W$322,5,FALSE)</f>
        <v>0</v>
      </c>
      <c r="J39" s="2">
        <f>VLOOKUP(B39,'Razzball Projections'!$B$2:$W$322,6,FALSE)</f>
        <v>0</v>
      </c>
      <c r="K39" s="2">
        <f>VLOOKUP(B39,'Razzball Projections'!$B$2:$W$322,7,FALSE)</f>
        <v>0</v>
      </c>
      <c r="L39" s="2">
        <f>VLOOKUP(B39,'Razzball Projections'!$B$2:$W$322,8,FALSE)</f>
        <v>0</v>
      </c>
      <c r="M39" s="2">
        <f>VLOOKUP(B39,'Razzball Projections'!$B$2:$W$322,9,FALSE)</f>
        <v>0</v>
      </c>
      <c r="N39" s="2">
        <f>VLOOKUP(B39,'Razzball Projections'!$B$2:$W$322,10,FALSE)</f>
        <v>0</v>
      </c>
      <c r="O39" s="2">
        <f>VLOOKUP(B39,'Razzball Projections'!$B$2:$W$322,11,FALSE)</f>
        <v>0</v>
      </c>
      <c r="P39" s="2">
        <f>VLOOKUP(B39,'Razzball Projections'!$B$2:$W$322,12,FALSE)</f>
        <v>0</v>
      </c>
      <c r="Q39" s="2">
        <f>VLOOKUP(B39,'Razzball Projections'!$B$2:$W$322,13,FALSE)</f>
        <v>1</v>
      </c>
      <c r="R39" s="2">
        <f>VLOOKUP(B39,'Razzball Projections'!$B$2:$W$322,14,FALSE)</f>
        <v>83</v>
      </c>
      <c r="S39" s="2">
        <f>VLOOKUP(B39,'Razzball Projections'!$B$2:$W$322,15,FALSE)</f>
        <v>971</v>
      </c>
      <c r="T39" s="2">
        <f>VLOOKUP(B39,'Razzball Projections'!$B$2:$W$322,16,FALSE)</f>
        <v>9</v>
      </c>
      <c r="U39" s="8">
        <f>VLOOKUP(B39,'Razzball Projections'!$B$2:$W$322,17,FALSE)</f>
        <v>150.1</v>
      </c>
      <c r="V39" s="8">
        <f>VLOOKUP(B39,'Razzball Projections'!$B$2:$W$322,18,FALSE)</f>
        <v>191.6</v>
      </c>
      <c r="W39" s="8">
        <f>VLOOKUP(B39,'Razzball Projections'!$B$2:$W$322,19,FALSE)</f>
        <v>233.1</v>
      </c>
      <c r="X39" s="7">
        <f>VLOOKUP(B39,'Razzball Projections'!$B$2:$W$322,20,FALSE)</f>
        <v>10</v>
      </c>
      <c r="Y39" s="7">
        <f>VLOOKUP(B39,'Razzball Projections'!$B$2:$W$322,21,FALSE)</f>
        <v>12</v>
      </c>
      <c r="Z39" s="7">
        <f>VLOOKUP(B39,'Razzball Projections'!$B$2:$W$322,22,FALSE)</f>
        <v>13</v>
      </c>
    </row>
    <row r="40" spans="1:26">
      <c r="A40" s="6">
        <f>VLOOKUP(B40&amp;"*",'Razzball Rankings'!$B$5:$G$204,6,FALSE)</f>
        <v>38</v>
      </c>
      <c r="B40" s="3" t="str">
        <f>'Razzball Projections'!B38</f>
        <v>Pierre Garcon</v>
      </c>
      <c r="C40" s="2" t="str">
        <f>VLOOKUP(B40,'Razzball Projections'!$B$2:$W$322,2,FALSE)</f>
        <v>WR</v>
      </c>
      <c r="D40" s="2" t="str">
        <f>VLOOKUP(B40,'Razzball Projections'!$B$2:$W$322,3,FALSE)</f>
        <v>WAS</v>
      </c>
      <c r="F40" s="8">
        <f>VLOOKUP(B40,'Fantasy Pros ECR'!$B$6:$H$312,7,FALSE)</f>
        <v>39.340425529999997</v>
      </c>
      <c r="G40" s="8">
        <f>VLOOKUP(B40,'Fantasy Pros ADP'!$B$6:$M$253,12,FALSE)</f>
        <v>40.4</v>
      </c>
      <c r="H40" s="2">
        <f>VLOOKUP(B40,'Razzball Projections'!$B$2:$W$322,4,FALSE)</f>
        <v>0</v>
      </c>
      <c r="I40" s="2">
        <f>VLOOKUP(B40,'Razzball Projections'!$B$2:$W$322,5,FALSE)</f>
        <v>0</v>
      </c>
      <c r="J40" s="2">
        <f>VLOOKUP(B40,'Razzball Projections'!$B$2:$W$322,6,FALSE)</f>
        <v>0</v>
      </c>
      <c r="K40" s="2">
        <f>VLOOKUP(B40,'Razzball Projections'!$B$2:$W$322,7,FALSE)</f>
        <v>0</v>
      </c>
      <c r="L40" s="2">
        <f>VLOOKUP(B40,'Razzball Projections'!$B$2:$W$322,8,FALSE)</f>
        <v>0</v>
      </c>
      <c r="M40" s="2">
        <f>VLOOKUP(B40,'Razzball Projections'!$B$2:$W$322,9,FALSE)</f>
        <v>0</v>
      </c>
      <c r="N40" s="2">
        <f>VLOOKUP(B40,'Razzball Projections'!$B$2:$W$322,10,FALSE)</f>
        <v>1</v>
      </c>
      <c r="O40" s="2">
        <f>VLOOKUP(B40,'Razzball Projections'!$B$2:$W$322,11,FALSE)</f>
        <v>6</v>
      </c>
      <c r="P40" s="2">
        <f>VLOOKUP(B40,'Razzball Projections'!$B$2:$W$322,12,FALSE)</f>
        <v>0</v>
      </c>
      <c r="Q40" s="2">
        <f>VLOOKUP(B40,'Razzball Projections'!$B$2:$W$322,13,FALSE)</f>
        <v>1</v>
      </c>
      <c r="R40" s="2">
        <f>VLOOKUP(B40,'Razzball Projections'!$B$2:$W$322,14,FALSE)</f>
        <v>89</v>
      </c>
      <c r="S40" s="2">
        <f>VLOOKUP(B40,'Razzball Projections'!$B$2:$W$322,15,FALSE)</f>
        <v>1192</v>
      </c>
      <c r="T40" s="2">
        <f>VLOOKUP(B40,'Razzball Projections'!$B$2:$W$322,16,FALSE)</f>
        <v>7</v>
      </c>
      <c r="U40" s="8">
        <f>VLOOKUP(B40,'Razzball Projections'!$B$2:$W$322,17,FALSE)</f>
        <v>160.80000000000001</v>
      </c>
      <c r="V40" s="8">
        <f>VLOOKUP(B40,'Razzball Projections'!$B$2:$W$322,18,FALSE)</f>
        <v>205.3</v>
      </c>
      <c r="W40" s="8">
        <f>VLOOKUP(B40,'Razzball Projections'!$B$2:$W$322,19,FALSE)</f>
        <v>249.8</v>
      </c>
      <c r="X40" s="7">
        <f>VLOOKUP(B40,'Razzball Projections'!$B$2:$W$322,20,FALSE)</f>
        <v>24</v>
      </c>
      <c r="Y40" s="7">
        <f>VLOOKUP(B40,'Razzball Projections'!$B$2:$W$322,21,FALSE)</f>
        <v>27</v>
      </c>
      <c r="Z40" s="7">
        <f>VLOOKUP(B40,'Razzball Projections'!$B$2:$W$322,22,FALSE)</f>
        <v>29</v>
      </c>
    </row>
    <row r="41" spans="1:26">
      <c r="A41" s="6">
        <f>VLOOKUP(B41&amp;"*",'Razzball Rankings'!$B$5:$G$204,6,FALSE)</f>
        <v>39</v>
      </c>
      <c r="B41" s="3" t="str">
        <f>'Razzball Projections'!B70</f>
        <v>Julius Thomas</v>
      </c>
      <c r="C41" s="2" t="str">
        <f>VLOOKUP(B41,'Razzball Projections'!$B$2:$W$322,2,FALSE)</f>
        <v>TE</v>
      </c>
      <c r="D41" s="2" t="str">
        <f>VLOOKUP(B41,'Razzball Projections'!$B$2:$W$322,3,FALSE)</f>
        <v>DEN</v>
      </c>
      <c r="F41" s="8">
        <f>VLOOKUP(B41,'Fantasy Pros ECR'!$B$6:$H$312,7,FALSE)</f>
        <v>37.468085109999997</v>
      </c>
      <c r="G41" s="8">
        <f>VLOOKUP(B41,'Fantasy Pros ADP'!$B$6:$M$253,12,FALSE)</f>
        <v>30</v>
      </c>
      <c r="H41" s="2">
        <f>VLOOKUP(B41,'Razzball Projections'!$B$2:$W$322,4,FALSE)</f>
        <v>0</v>
      </c>
      <c r="I41" s="2">
        <f>VLOOKUP(B41,'Razzball Projections'!$B$2:$W$322,5,FALSE)</f>
        <v>0</v>
      </c>
      <c r="J41" s="2">
        <f>VLOOKUP(B41,'Razzball Projections'!$B$2:$W$322,6,FALSE)</f>
        <v>0</v>
      </c>
      <c r="K41" s="2">
        <f>VLOOKUP(B41,'Razzball Projections'!$B$2:$W$322,7,FALSE)</f>
        <v>0</v>
      </c>
      <c r="L41" s="2">
        <f>VLOOKUP(B41,'Razzball Projections'!$B$2:$W$322,8,FALSE)</f>
        <v>0</v>
      </c>
      <c r="M41" s="2">
        <f>VLOOKUP(B41,'Razzball Projections'!$B$2:$W$322,9,FALSE)</f>
        <v>0</v>
      </c>
      <c r="N41" s="2">
        <f>VLOOKUP(B41,'Razzball Projections'!$B$2:$W$322,10,FALSE)</f>
        <v>0</v>
      </c>
      <c r="O41" s="2">
        <f>VLOOKUP(B41,'Razzball Projections'!$B$2:$W$322,11,FALSE)</f>
        <v>0</v>
      </c>
      <c r="P41" s="2">
        <f>VLOOKUP(B41,'Razzball Projections'!$B$2:$W$322,12,FALSE)</f>
        <v>0</v>
      </c>
      <c r="Q41" s="2">
        <f>VLOOKUP(B41,'Razzball Projections'!$B$2:$W$322,13,FALSE)</f>
        <v>1</v>
      </c>
      <c r="R41" s="2">
        <f>VLOOKUP(B41,'Razzball Projections'!$B$2:$W$322,14,FALSE)</f>
        <v>66</v>
      </c>
      <c r="S41" s="2">
        <f>VLOOKUP(B41,'Razzball Projections'!$B$2:$W$322,15,FALSE)</f>
        <v>867</v>
      </c>
      <c r="T41" s="2">
        <f>VLOOKUP(B41,'Razzball Projections'!$B$2:$W$322,16,FALSE)</f>
        <v>10</v>
      </c>
      <c r="U41" s="8">
        <f>VLOOKUP(B41,'Razzball Projections'!$B$2:$W$322,17,FALSE)</f>
        <v>145.69999999999999</v>
      </c>
      <c r="V41" s="8">
        <f>VLOOKUP(B41,'Razzball Projections'!$B$2:$W$322,18,FALSE)</f>
        <v>178.7</v>
      </c>
      <c r="W41" s="8">
        <f>VLOOKUP(B41,'Razzball Projections'!$B$2:$W$322,19,FALSE)</f>
        <v>211.7</v>
      </c>
      <c r="X41" s="7">
        <f>VLOOKUP(B41,'Razzball Projections'!$B$2:$W$322,20,FALSE)</f>
        <v>22</v>
      </c>
      <c r="Y41" s="7">
        <f>VLOOKUP(B41,'Razzball Projections'!$B$2:$W$322,21,FALSE)</f>
        <v>23</v>
      </c>
      <c r="Z41" s="7">
        <f>VLOOKUP(B41,'Razzball Projections'!$B$2:$W$322,22,FALSE)</f>
        <v>24</v>
      </c>
    </row>
    <row r="42" spans="1:26">
      <c r="A42" s="6">
        <f>VLOOKUP(B42&amp;"*",'Razzball Rankings'!$B$5:$G$204,6,FALSE)</f>
        <v>40</v>
      </c>
      <c r="B42" s="3" t="str">
        <f>'Razzball Projections'!B54</f>
        <v>Shane Vereen</v>
      </c>
      <c r="C42" s="2" t="str">
        <f>VLOOKUP(B42,'Razzball Projections'!$B$2:$W$322,2,FALSE)</f>
        <v>RB</v>
      </c>
      <c r="D42" s="2" t="str">
        <f>VLOOKUP(B42,'Razzball Projections'!$B$2:$W$322,3,FALSE)</f>
        <v>NE</v>
      </c>
      <c r="F42" s="8">
        <f>VLOOKUP(B42,'Fantasy Pros ECR'!$B$6:$H$312,7,FALSE)</f>
        <v>54.148936169999999</v>
      </c>
      <c r="G42" s="8">
        <f>VLOOKUP(B42,'Fantasy Pros ADP'!$B$6:$M$253,12,FALSE)</f>
        <v>67.2</v>
      </c>
      <c r="H42" s="2">
        <f>VLOOKUP(B42,'Razzball Projections'!$B$2:$W$322,4,FALSE)</f>
        <v>0</v>
      </c>
      <c r="I42" s="2">
        <f>VLOOKUP(B42,'Razzball Projections'!$B$2:$W$322,5,FALSE)</f>
        <v>0</v>
      </c>
      <c r="J42" s="2">
        <f>VLOOKUP(B42,'Razzball Projections'!$B$2:$W$322,6,FALSE)</f>
        <v>0</v>
      </c>
      <c r="K42" s="2">
        <f>VLOOKUP(B42,'Razzball Projections'!$B$2:$W$322,7,FALSE)</f>
        <v>0</v>
      </c>
      <c r="L42" s="2">
        <f>VLOOKUP(B42,'Razzball Projections'!$B$2:$W$322,8,FALSE)</f>
        <v>0</v>
      </c>
      <c r="M42" s="2">
        <f>VLOOKUP(B42,'Razzball Projections'!$B$2:$W$322,9,FALSE)</f>
        <v>0</v>
      </c>
      <c r="N42" s="2">
        <f>VLOOKUP(B42,'Razzball Projections'!$B$2:$W$322,10,FALSE)</f>
        <v>134</v>
      </c>
      <c r="O42" s="2">
        <f>VLOOKUP(B42,'Razzball Projections'!$B$2:$W$322,11,FALSE)</f>
        <v>501</v>
      </c>
      <c r="P42" s="2">
        <f>VLOOKUP(B42,'Razzball Projections'!$B$2:$W$322,12,FALSE)</f>
        <v>3</v>
      </c>
      <c r="Q42" s="2">
        <f>VLOOKUP(B42,'Razzball Projections'!$B$2:$W$322,13,FALSE)</f>
        <v>1</v>
      </c>
      <c r="R42" s="2">
        <f>VLOOKUP(B42,'Razzball Projections'!$B$2:$W$322,14,FALSE)</f>
        <v>67</v>
      </c>
      <c r="S42" s="2">
        <f>VLOOKUP(B42,'Razzball Projections'!$B$2:$W$322,15,FALSE)</f>
        <v>624</v>
      </c>
      <c r="T42" s="2">
        <f>VLOOKUP(B42,'Razzball Projections'!$B$2:$W$322,16,FALSE)</f>
        <v>5</v>
      </c>
      <c r="U42" s="8">
        <f>VLOOKUP(B42,'Razzball Projections'!$B$2:$W$322,17,FALSE)</f>
        <v>157.9</v>
      </c>
      <c r="V42" s="8">
        <f>VLOOKUP(B42,'Razzball Projections'!$B$2:$W$322,18,FALSE)</f>
        <v>191.4</v>
      </c>
      <c r="W42" s="8">
        <f>VLOOKUP(B42,'Razzball Projections'!$B$2:$W$322,19,FALSE)</f>
        <v>224.9</v>
      </c>
      <c r="X42" s="7">
        <f>VLOOKUP(B42,'Razzball Projections'!$B$2:$W$322,20,FALSE)</f>
        <v>20</v>
      </c>
      <c r="Y42" s="7">
        <f>VLOOKUP(B42,'Razzball Projections'!$B$2:$W$322,21,FALSE)</f>
        <v>24</v>
      </c>
      <c r="Z42" s="7">
        <f>VLOOKUP(B42,'Razzball Projections'!$B$2:$W$322,22,FALSE)</f>
        <v>27</v>
      </c>
    </row>
    <row r="43" spans="1:26">
      <c r="A43" s="6">
        <f>VLOOKUP(B43&amp;"*",'Razzball Rankings'!$B$5:$G$204,6,FALSE)</f>
        <v>41</v>
      </c>
      <c r="B43" s="3" t="str">
        <f>'Razzball Projections'!B52</f>
        <v>Vincent Jackson</v>
      </c>
      <c r="C43" s="2" t="str">
        <f>VLOOKUP(B43,'Razzball Projections'!$B$2:$W$322,2,FALSE)</f>
        <v>WR</v>
      </c>
      <c r="D43" s="2" t="str">
        <f>VLOOKUP(B43,'Razzball Projections'!$B$2:$W$322,3,FALSE)</f>
        <v>TB</v>
      </c>
      <c r="F43" s="8">
        <f>VLOOKUP(B43,'Fantasy Pros ECR'!$B$6:$H$312,7,FALSE)</f>
        <v>34.276595739999998</v>
      </c>
      <c r="G43" s="8">
        <f>VLOOKUP(B43,'Fantasy Pros ADP'!$B$6:$M$253,12,FALSE)</f>
        <v>35.200000000000003</v>
      </c>
      <c r="H43" s="2">
        <f>VLOOKUP(B43,'Razzball Projections'!$B$2:$W$322,4,FALSE)</f>
        <v>0</v>
      </c>
      <c r="I43" s="2">
        <f>VLOOKUP(B43,'Razzball Projections'!$B$2:$W$322,5,FALSE)</f>
        <v>0</v>
      </c>
      <c r="J43" s="2">
        <f>VLOOKUP(B43,'Razzball Projections'!$B$2:$W$322,6,FALSE)</f>
        <v>0</v>
      </c>
      <c r="K43" s="2">
        <f>VLOOKUP(B43,'Razzball Projections'!$B$2:$W$322,7,FALSE)</f>
        <v>0</v>
      </c>
      <c r="L43" s="2">
        <f>VLOOKUP(B43,'Razzball Projections'!$B$2:$W$322,8,FALSE)</f>
        <v>0</v>
      </c>
      <c r="M43" s="2">
        <f>VLOOKUP(B43,'Razzball Projections'!$B$2:$W$322,9,FALSE)</f>
        <v>0</v>
      </c>
      <c r="N43" s="2">
        <f>VLOOKUP(B43,'Razzball Projections'!$B$2:$W$322,10,FALSE)</f>
        <v>1</v>
      </c>
      <c r="O43" s="2">
        <f>VLOOKUP(B43,'Razzball Projections'!$B$2:$W$322,11,FALSE)</f>
        <v>5</v>
      </c>
      <c r="P43" s="2">
        <f>VLOOKUP(B43,'Razzball Projections'!$B$2:$W$322,12,FALSE)</f>
        <v>0</v>
      </c>
      <c r="Q43" s="2">
        <f>VLOOKUP(B43,'Razzball Projections'!$B$2:$W$322,13,FALSE)</f>
        <v>0</v>
      </c>
      <c r="R43" s="2">
        <f>VLOOKUP(B43,'Razzball Projections'!$B$2:$W$322,14,FALSE)</f>
        <v>74</v>
      </c>
      <c r="S43" s="2">
        <f>VLOOKUP(B43,'Razzball Projections'!$B$2:$W$322,15,FALSE)</f>
        <v>1102</v>
      </c>
      <c r="T43" s="2">
        <f>VLOOKUP(B43,'Razzball Projections'!$B$2:$W$322,16,FALSE)</f>
        <v>7</v>
      </c>
      <c r="U43" s="8">
        <f>VLOOKUP(B43,'Razzball Projections'!$B$2:$W$322,17,FALSE)</f>
        <v>152.69999999999999</v>
      </c>
      <c r="V43" s="8">
        <f>VLOOKUP(B43,'Razzball Projections'!$B$2:$W$322,18,FALSE)</f>
        <v>189.7</v>
      </c>
      <c r="W43" s="8">
        <f>VLOOKUP(B43,'Razzball Projections'!$B$2:$W$322,19,FALSE)</f>
        <v>226.7</v>
      </c>
      <c r="X43" s="7">
        <f>VLOOKUP(B43,'Razzball Projections'!$B$2:$W$322,20,FALSE)</f>
        <v>25</v>
      </c>
      <c r="Y43" s="7">
        <f>VLOOKUP(B43,'Razzball Projections'!$B$2:$W$322,21,FALSE)</f>
        <v>25</v>
      </c>
      <c r="Z43" s="7">
        <f>VLOOKUP(B43,'Razzball Projections'!$B$2:$W$322,22,FALSE)</f>
        <v>25</v>
      </c>
    </row>
    <row r="44" spans="1:26">
      <c r="A44" s="6">
        <f>VLOOKUP(B44&amp;"*",'Razzball Rankings'!$B$5:$G$204,6,FALSE)</f>
        <v>42</v>
      </c>
      <c r="B44" s="3" t="str">
        <f>'Razzball Projections'!B9</f>
        <v>Cam Newton</v>
      </c>
      <c r="C44" s="2" t="str">
        <f>VLOOKUP(B44,'Razzball Projections'!$B$2:$W$322,2,FALSE)</f>
        <v>QB</v>
      </c>
      <c r="D44" s="2" t="str">
        <f>VLOOKUP(B44,'Razzball Projections'!$B$2:$W$322,3,FALSE)</f>
        <v>CAR</v>
      </c>
      <c r="F44" s="8">
        <f>VLOOKUP(B44,'Fantasy Pros ECR'!$B$6:$H$312,7,FALSE)</f>
        <v>68.739130430000003</v>
      </c>
      <c r="G44" s="8">
        <f>VLOOKUP(B44,'Fantasy Pros ADP'!$B$6:$M$253,12,FALSE)</f>
        <v>59.2</v>
      </c>
      <c r="H44" s="2">
        <f>VLOOKUP(B44,'Razzball Projections'!$B$2:$W$322,4,FALSE)</f>
        <v>523</v>
      </c>
      <c r="I44" s="2">
        <f>VLOOKUP(B44,'Razzball Projections'!$B$2:$W$322,5,FALSE)</f>
        <v>323</v>
      </c>
      <c r="J44" s="2">
        <f>VLOOKUP(B44,'Razzball Projections'!$B$2:$W$322,6,FALSE)</f>
        <v>61.8</v>
      </c>
      <c r="K44" s="2">
        <f>VLOOKUP(B44,'Razzball Projections'!$B$2:$W$322,7,FALSE)</f>
        <v>3611</v>
      </c>
      <c r="L44" s="2">
        <f>VLOOKUP(B44,'Razzball Projections'!$B$2:$W$322,8,FALSE)</f>
        <v>28</v>
      </c>
      <c r="M44" s="2">
        <f>VLOOKUP(B44,'Razzball Projections'!$B$2:$W$322,9,FALSE)</f>
        <v>13</v>
      </c>
      <c r="N44" s="2">
        <f>VLOOKUP(B44,'Razzball Projections'!$B$2:$W$322,10,FALSE)</f>
        <v>122</v>
      </c>
      <c r="O44" s="2">
        <f>VLOOKUP(B44,'Razzball Projections'!$B$2:$W$322,11,FALSE)</f>
        <v>598</v>
      </c>
      <c r="P44" s="2">
        <f>VLOOKUP(B44,'Razzball Projections'!$B$2:$W$322,12,FALSE)</f>
        <v>6</v>
      </c>
      <c r="Q44" s="2">
        <f>VLOOKUP(B44,'Razzball Projections'!$B$2:$W$322,13,FALSE)</f>
        <v>3</v>
      </c>
      <c r="R44" s="2">
        <f>VLOOKUP(B44,'Razzball Projections'!$B$2:$W$322,14,FALSE)</f>
        <v>0</v>
      </c>
      <c r="S44" s="2">
        <f>VLOOKUP(B44,'Razzball Projections'!$B$2:$W$322,15,FALSE)</f>
        <v>0</v>
      </c>
      <c r="T44" s="2">
        <f>VLOOKUP(B44,'Razzball Projections'!$B$2:$W$322,16,FALSE)</f>
        <v>0</v>
      </c>
      <c r="U44" s="8">
        <f>VLOOKUP(B44,'Razzball Projections'!$B$2:$W$322,17,FALSE)</f>
        <v>323.04000000000002</v>
      </c>
      <c r="V44" s="8">
        <f>VLOOKUP(B44,'Razzball Projections'!$B$2:$W$322,18,FALSE)</f>
        <v>323.04000000000002</v>
      </c>
      <c r="W44" s="8">
        <f>VLOOKUP(B44,'Razzball Projections'!$B$2:$W$322,19,FALSE)</f>
        <v>323.04000000000002</v>
      </c>
      <c r="X44" s="7">
        <f>VLOOKUP(B44,'Razzball Projections'!$B$2:$W$322,20,FALSE)</f>
        <v>18</v>
      </c>
      <c r="Y44" s="7">
        <f>VLOOKUP(B44,'Razzball Projections'!$B$2:$W$322,21,FALSE)</f>
        <v>16</v>
      </c>
      <c r="Z44" s="7">
        <f>VLOOKUP(B44,'Razzball Projections'!$B$2:$W$322,22,FALSE)</f>
        <v>14</v>
      </c>
    </row>
    <row r="45" spans="1:26">
      <c r="A45" s="6">
        <f>VLOOKUP(B45&amp;"*",'Razzball Rankings'!$B$5:$G$204,6,FALSE)</f>
        <v>43</v>
      </c>
      <c r="B45" s="3" t="str">
        <f>'Razzball Projections'!B55</f>
        <v>Michael Crabtree</v>
      </c>
      <c r="C45" s="2" t="str">
        <f>VLOOKUP(B45,'Razzball Projections'!$B$2:$W$322,2,FALSE)</f>
        <v>WR</v>
      </c>
      <c r="D45" s="2" t="str">
        <f>VLOOKUP(B45,'Razzball Projections'!$B$2:$W$322,3,FALSE)</f>
        <v>SF</v>
      </c>
      <c r="F45" s="8">
        <f>VLOOKUP(B45,'Fantasy Pros ECR'!$B$6:$H$312,7,FALSE)</f>
        <v>47.95744681</v>
      </c>
      <c r="G45" s="8">
        <f>VLOOKUP(B45,'Fantasy Pros ADP'!$B$6:$M$253,12,FALSE)</f>
        <v>46.4</v>
      </c>
      <c r="H45" s="2">
        <f>VLOOKUP(B45,'Razzball Projections'!$B$2:$W$322,4,FALSE)</f>
        <v>0</v>
      </c>
      <c r="I45" s="2">
        <f>VLOOKUP(B45,'Razzball Projections'!$B$2:$W$322,5,FALSE)</f>
        <v>0</v>
      </c>
      <c r="J45" s="2">
        <f>VLOOKUP(B45,'Razzball Projections'!$B$2:$W$322,6,FALSE)</f>
        <v>0</v>
      </c>
      <c r="K45" s="2">
        <f>VLOOKUP(B45,'Razzball Projections'!$B$2:$W$322,7,FALSE)</f>
        <v>0</v>
      </c>
      <c r="L45" s="2">
        <f>VLOOKUP(B45,'Razzball Projections'!$B$2:$W$322,8,FALSE)</f>
        <v>0</v>
      </c>
      <c r="M45" s="2">
        <f>VLOOKUP(B45,'Razzball Projections'!$B$2:$W$322,9,FALSE)</f>
        <v>0</v>
      </c>
      <c r="N45" s="2">
        <f>VLOOKUP(B45,'Razzball Projections'!$B$2:$W$322,10,FALSE)</f>
        <v>1</v>
      </c>
      <c r="O45" s="2">
        <f>VLOOKUP(B45,'Razzball Projections'!$B$2:$W$322,11,FALSE)</f>
        <v>4</v>
      </c>
      <c r="P45" s="2">
        <f>VLOOKUP(B45,'Razzball Projections'!$B$2:$W$322,12,FALSE)</f>
        <v>0</v>
      </c>
      <c r="Q45" s="2">
        <f>VLOOKUP(B45,'Razzball Projections'!$B$2:$W$322,13,FALSE)</f>
        <v>1</v>
      </c>
      <c r="R45" s="2">
        <f>VLOOKUP(B45,'Razzball Projections'!$B$2:$W$322,14,FALSE)</f>
        <v>72</v>
      </c>
      <c r="S45" s="2">
        <f>VLOOKUP(B45,'Razzball Projections'!$B$2:$W$322,15,FALSE)</f>
        <v>1077</v>
      </c>
      <c r="T45" s="2">
        <f>VLOOKUP(B45,'Razzball Projections'!$B$2:$W$322,16,FALSE)</f>
        <v>8</v>
      </c>
      <c r="U45" s="8">
        <f>VLOOKUP(B45,'Razzball Projections'!$B$2:$W$322,17,FALSE)</f>
        <v>152.30000000000001</v>
      </c>
      <c r="V45" s="8">
        <f>VLOOKUP(B45,'Razzball Projections'!$B$2:$W$322,18,FALSE)</f>
        <v>188.3</v>
      </c>
      <c r="W45" s="8">
        <f>VLOOKUP(B45,'Razzball Projections'!$B$2:$W$322,19,FALSE)</f>
        <v>224.3</v>
      </c>
      <c r="X45" s="7">
        <f>VLOOKUP(B45,'Razzball Projections'!$B$2:$W$322,20,FALSE)</f>
        <v>22</v>
      </c>
      <c r="Y45" s="7">
        <f>VLOOKUP(B45,'Razzball Projections'!$B$2:$W$322,21,FALSE)</f>
        <v>25</v>
      </c>
      <c r="Z45" s="7">
        <f>VLOOKUP(B45,'Razzball Projections'!$B$2:$W$322,22,FALSE)</f>
        <v>26</v>
      </c>
    </row>
    <row r="46" spans="1:26">
      <c r="A46" s="6">
        <f>VLOOKUP(B46&amp;"*",'Razzball Rankings'!$B$5:$G$204,6,FALSE)</f>
        <v>44</v>
      </c>
      <c r="B46" s="3" t="str">
        <f>'Razzball Projections'!B39</f>
        <v>Kendall Wright</v>
      </c>
      <c r="C46" s="2" t="str">
        <f>VLOOKUP(B46,'Razzball Projections'!$B$2:$W$322,2,FALSE)</f>
        <v>WR</v>
      </c>
      <c r="D46" s="2" t="str">
        <f>VLOOKUP(B46,'Razzball Projections'!$B$2:$W$322,3,FALSE)</f>
        <v>TEN</v>
      </c>
      <c r="F46" s="8">
        <f>VLOOKUP(B46,'Fantasy Pros ECR'!$B$6:$H$312,7,FALSE)</f>
        <v>70.744680849999995</v>
      </c>
      <c r="G46" s="8">
        <f>VLOOKUP(B46,'Fantasy Pros ADP'!$B$6:$M$253,12,FALSE)</f>
        <v>88.4</v>
      </c>
      <c r="H46" s="2">
        <f>VLOOKUP(B46,'Razzball Projections'!$B$2:$W$322,4,FALSE)</f>
        <v>0</v>
      </c>
      <c r="I46" s="2">
        <f>VLOOKUP(B46,'Razzball Projections'!$B$2:$W$322,5,FALSE)</f>
        <v>0</v>
      </c>
      <c r="J46" s="2">
        <f>VLOOKUP(B46,'Razzball Projections'!$B$2:$W$322,6,FALSE)</f>
        <v>0</v>
      </c>
      <c r="K46" s="2">
        <f>VLOOKUP(B46,'Razzball Projections'!$B$2:$W$322,7,FALSE)</f>
        <v>0</v>
      </c>
      <c r="L46" s="2">
        <f>VLOOKUP(B46,'Razzball Projections'!$B$2:$W$322,8,FALSE)</f>
        <v>0</v>
      </c>
      <c r="M46" s="2">
        <f>VLOOKUP(B46,'Razzball Projections'!$B$2:$W$322,9,FALSE)</f>
        <v>0</v>
      </c>
      <c r="N46" s="2">
        <f>VLOOKUP(B46,'Razzball Projections'!$B$2:$W$322,10,FALSE)</f>
        <v>1</v>
      </c>
      <c r="O46" s="2">
        <f>VLOOKUP(B46,'Razzball Projections'!$B$2:$W$322,11,FALSE)</f>
        <v>4</v>
      </c>
      <c r="P46" s="2">
        <f>VLOOKUP(B46,'Razzball Projections'!$B$2:$W$322,12,FALSE)</f>
        <v>0</v>
      </c>
      <c r="Q46" s="2">
        <f>VLOOKUP(B46,'Razzball Projections'!$B$2:$W$322,13,FALSE)</f>
        <v>1</v>
      </c>
      <c r="R46" s="2">
        <f>VLOOKUP(B46,'Razzball Projections'!$B$2:$W$322,14,FALSE)</f>
        <v>92</v>
      </c>
      <c r="S46" s="2">
        <f>VLOOKUP(B46,'Razzball Projections'!$B$2:$W$322,15,FALSE)</f>
        <v>1172</v>
      </c>
      <c r="T46" s="2">
        <f>VLOOKUP(B46,'Razzball Projections'!$B$2:$W$322,16,FALSE)</f>
        <v>7</v>
      </c>
      <c r="U46" s="8">
        <f>VLOOKUP(B46,'Razzball Projections'!$B$2:$W$322,17,FALSE)</f>
        <v>157.6</v>
      </c>
      <c r="V46" s="8">
        <f>VLOOKUP(B46,'Razzball Projections'!$B$2:$W$322,18,FALSE)</f>
        <v>203.6</v>
      </c>
      <c r="W46" s="8">
        <f>VLOOKUP(B46,'Razzball Projections'!$B$2:$W$322,19,FALSE)</f>
        <v>249.6</v>
      </c>
      <c r="X46" s="7">
        <f>VLOOKUP(B46,'Razzball Projections'!$B$2:$W$322,20,FALSE)</f>
        <v>17</v>
      </c>
      <c r="Y46" s="7">
        <f>VLOOKUP(B46,'Razzball Projections'!$B$2:$W$322,21,FALSE)</f>
        <v>21</v>
      </c>
      <c r="Z46" s="7">
        <f>VLOOKUP(B46,'Razzball Projections'!$B$2:$W$322,22,FALSE)</f>
        <v>25</v>
      </c>
    </row>
    <row r="47" spans="1:26">
      <c r="A47" s="6">
        <f>VLOOKUP(B47&amp;"*",'Razzball Rankings'!$B$5:$G$204,6,FALSE)</f>
        <v>45</v>
      </c>
      <c r="B47" s="3" t="str">
        <f>'Razzball Projections'!B50</f>
        <v>Michael Floyd</v>
      </c>
      <c r="C47" s="2" t="str">
        <f>VLOOKUP(B47,'Razzball Projections'!$B$2:$W$322,2,FALSE)</f>
        <v>WR</v>
      </c>
      <c r="D47" s="2" t="str">
        <f>VLOOKUP(B47,'Razzball Projections'!$B$2:$W$322,3,FALSE)</f>
        <v>ARI</v>
      </c>
      <c r="F47" s="8">
        <f>VLOOKUP(B47,'Fantasy Pros ECR'!$B$6:$H$312,7,FALSE)</f>
        <v>50.234042549999998</v>
      </c>
      <c r="G47" s="8">
        <f>VLOOKUP(B47,'Fantasy Pros ADP'!$B$6:$M$253,12,FALSE)</f>
        <v>62.2</v>
      </c>
      <c r="H47" s="2">
        <f>VLOOKUP(B47,'Razzball Projections'!$B$2:$W$322,4,FALSE)</f>
        <v>0</v>
      </c>
      <c r="I47" s="2">
        <f>VLOOKUP(B47,'Razzball Projections'!$B$2:$W$322,5,FALSE)</f>
        <v>0</v>
      </c>
      <c r="J47" s="2">
        <f>VLOOKUP(B47,'Razzball Projections'!$B$2:$W$322,6,FALSE)</f>
        <v>0</v>
      </c>
      <c r="K47" s="2">
        <f>VLOOKUP(B47,'Razzball Projections'!$B$2:$W$322,7,FALSE)</f>
        <v>0</v>
      </c>
      <c r="L47" s="2">
        <f>VLOOKUP(B47,'Razzball Projections'!$B$2:$W$322,8,FALSE)</f>
        <v>0</v>
      </c>
      <c r="M47" s="2">
        <f>VLOOKUP(B47,'Razzball Projections'!$B$2:$W$322,9,FALSE)</f>
        <v>0</v>
      </c>
      <c r="N47" s="2">
        <f>VLOOKUP(B47,'Razzball Projections'!$B$2:$W$322,10,FALSE)</f>
        <v>0</v>
      </c>
      <c r="O47" s="2">
        <f>VLOOKUP(B47,'Razzball Projections'!$B$2:$W$322,11,FALSE)</f>
        <v>0</v>
      </c>
      <c r="P47" s="2">
        <f>VLOOKUP(B47,'Razzball Projections'!$B$2:$W$322,12,FALSE)</f>
        <v>0</v>
      </c>
      <c r="Q47" s="2">
        <f>VLOOKUP(B47,'Razzball Projections'!$B$2:$W$322,13,FALSE)</f>
        <v>0</v>
      </c>
      <c r="R47" s="2">
        <f>VLOOKUP(B47,'Razzball Projections'!$B$2:$W$322,14,FALSE)</f>
        <v>84</v>
      </c>
      <c r="S47" s="2">
        <f>VLOOKUP(B47,'Razzball Projections'!$B$2:$W$322,15,FALSE)</f>
        <v>1112</v>
      </c>
      <c r="T47" s="2">
        <f>VLOOKUP(B47,'Razzball Projections'!$B$2:$W$322,16,FALSE)</f>
        <v>6</v>
      </c>
      <c r="U47" s="8">
        <f>VLOOKUP(B47,'Razzball Projections'!$B$2:$W$322,17,FALSE)</f>
        <v>147.19999999999999</v>
      </c>
      <c r="V47" s="8">
        <f>VLOOKUP(B47,'Razzball Projections'!$B$2:$W$322,18,FALSE)</f>
        <v>189.2</v>
      </c>
      <c r="W47" s="8">
        <f>VLOOKUP(B47,'Razzball Projections'!$B$2:$W$322,19,FALSE)</f>
        <v>231.2</v>
      </c>
      <c r="X47" s="7">
        <f>VLOOKUP(B47,'Razzball Projections'!$B$2:$W$322,20,FALSE)</f>
        <v>23</v>
      </c>
      <c r="Y47" s="7">
        <f>VLOOKUP(B47,'Razzball Projections'!$B$2:$W$322,21,FALSE)</f>
        <v>25</v>
      </c>
      <c r="Z47" s="7">
        <f>VLOOKUP(B47,'Razzball Projections'!$B$2:$W$322,22,FALSE)</f>
        <v>27</v>
      </c>
    </row>
    <row r="48" spans="1:26">
      <c r="A48" s="6">
        <f>VLOOKUP(B48&amp;"*",'Razzball Rankings'!$B$5:$G$204,6,FALSE)</f>
        <v>46</v>
      </c>
      <c r="B48" s="3" t="str">
        <f>'Razzball Projections'!B64</f>
        <v>DeSean Jackson</v>
      </c>
      <c r="C48" s="2" t="str">
        <f>VLOOKUP(B48,'Razzball Projections'!$B$2:$W$322,2,FALSE)</f>
        <v>WR</v>
      </c>
      <c r="D48" s="2" t="str">
        <f>VLOOKUP(B48,'Razzball Projections'!$B$2:$W$322,3,FALSE)</f>
        <v>WAS</v>
      </c>
      <c r="F48" s="8">
        <f>VLOOKUP(B48,'Fantasy Pros ECR'!$B$6:$H$312,7,FALSE)</f>
        <v>56.234042549999998</v>
      </c>
      <c r="G48" s="8">
        <f>VLOOKUP(B48,'Fantasy Pros ADP'!$B$6:$M$253,12,FALSE)</f>
        <v>51.6</v>
      </c>
      <c r="H48" s="2">
        <f>VLOOKUP(B48,'Razzball Projections'!$B$2:$W$322,4,FALSE)</f>
        <v>0</v>
      </c>
      <c r="I48" s="2">
        <f>VLOOKUP(B48,'Razzball Projections'!$B$2:$W$322,5,FALSE)</f>
        <v>0</v>
      </c>
      <c r="J48" s="2">
        <f>VLOOKUP(B48,'Razzball Projections'!$B$2:$W$322,6,FALSE)</f>
        <v>0</v>
      </c>
      <c r="K48" s="2">
        <f>VLOOKUP(B48,'Razzball Projections'!$B$2:$W$322,7,FALSE)</f>
        <v>0</v>
      </c>
      <c r="L48" s="2">
        <f>VLOOKUP(B48,'Razzball Projections'!$B$2:$W$322,8,FALSE)</f>
        <v>0</v>
      </c>
      <c r="M48" s="2">
        <f>VLOOKUP(B48,'Razzball Projections'!$B$2:$W$322,9,FALSE)</f>
        <v>0</v>
      </c>
      <c r="N48" s="2">
        <f>VLOOKUP(B48,'Razzball Projections'!$B$2:$W$322,10,FALSE)</f>
        <v>4</v>
      </c>
      <c r="O48" s="2">
        <f>VLOOKUP(B48,'Razzball Projections'!$B$2:$W$322,11,FALSE)</f>
        <v>24</v>
      </c>
      <c r="P48" s="2">
        <f>VLOOKUP(B48,'Razzball Projections'!$B$2:$W$322,12,FALSE)</f>
        <v>0</v>
      </c>
      <c r="Q48" s="2">
        <f>VLOOKUP(B48,'Razzball Projections'!$B$2:$W$322,13,FALSE)</f>
        <v>0</v>
      </c>
      <c r="R48" s="2">
        <f>VLOOKUP(B48,'Razzball Projections'!$B$2:$W$322,14,FALSE)</f>
        <v>71</v>
      </c>
      <c r="S48" s="2">
        <f>VLOOKUP(B48,'Razzball Projections'!$B$2:$W$322,15,FALSE)</f>
        <v>1017</v>
      </c>
      <c r="T48" s="2">
        <f>VLOOKUP(B48,'Razzball Projections'!$B$2:$W$322,16,FALSE)</f>
        <v>7</v>
      </c>
      <c r="U48" s="8">
        <f>VLOOKUP(B48,'Razzball Projections'!$B$2:$W$322,17,FALSE)</f>
        <v>146.69999999999999</v>
      </c>
      <c r="V48" s="8">
        <f>VLOOKUP(B48,'Razzball Projections'!$B$2:$W$322,18,FALSE)</f>
        <v>182.2</v>
      </c>
      <c r="W48" s="8">
        <f>VLOOKUP(B48,'Razzball Projections'!$B$2:$W$322,19,FALSE)</f>
        <v>217.7</v>
      </c>
      <c r="X48" s="7">
        <f>VLOOKUP(B48,'Razzball Projections'!$B$2:$W$322,20,FALSE)</f>
        <v>18</v>
      </c>
      <c r="Y48" s="7">
        <f>VLOOKUP(B48,'Razzball Projections'!$B$2:$W$322,21,FALSE)</f>
        <v>19</v>
      </c>
      <c r="Z48" s="7">
        <f>VLOOKUP(B48,'Razzball Projections'!$B$2:$W$322,22,FALSE)</f>
        <v>19</v>
      </c>
    </row>
    <row r="49" spans="1:26">
      <c r="A49" s="6">
        <f>VLOOKUP(B49&amp;"*",'Razzball Rankings'!$B$5:$G$204,6,FALSE)</f>
        <v>48</v>
      </c>
      <c r="B49" s="3" t="str">
        <f>'Razzball Projections'!B11</f>
        <v>Tom Brady</v>
      </c>
      <c r="C49" s="2" t="str">
        <f>VLOOKUP(B49,'Razzball Projections'!$B$2:$W$322,2,FALSE)</f>
        <v>QB</v>
      </c>
      <c r="D49" s="2" t="str">
        <f>VLOOKUP(B49,'Razzball Projections'!$B$2:$W$322,3,FALSE)</f>
        <v>NE</v>
      </c>
      <c r="F49" s="8">
        <f>VLOOKUP(B49,'Fantasy Pros ECR'!$B$6:$H$312,7,FALSE)</f>
        <v>70.130434780000002</v>
      </c>
      <c r="G49" s="8">
        <f>VLOOKUP(B49,'Fantasy Pros ADP'!$B$6:$M$253,12,FALSE)</f>
        <v>58.4</v>
      </c>
      <c r="H49" s="2">
        <f>VLOOKUP(B49,'Razzball Projections'!$B$2:$W$322,4,FALSE)</f>
        <v>624</v>
      </c>
      <c r="I49" s="2">
        <f>VLOOKUP(B49,'Razzball Projections'!$B$2:$W$322,5,FALSE)</f>
        <v>394</v>
      </c>
      <c r="J49" s="2">
        <f>VLOOKUP(B49,'Razzball Projections'!$B$2:$W$322,6,FALSE)</f>
        <v>63.1</v>
      </c>
      <c r="K49" s="2">
        <f>VLOOKUP(B49,'Razzball Projections'!$B$2:$W$322,7,FALSE)</f>
        <v>4459</v>
      </c>
      <c r="L49" s="2">
        <f>VLOOKUP(B49,'Razzball Projections'!$B$2:$W$322,8,FALSE)</f>
        <v>36</v>
      </c>
      <c r="M49" s="2">
        <f>VLOOKUP(B49,'Razzball Projections'!$B$2:$W$322,9,FALSE)</f>
        <v>12</v>
      </c>
      <c r="N49" s="2">
        <f>VLOOKUP(B49,'Razzball Projections'!$B$2:$W$322,10,FALSE)</f>
        <v>26</v>
      </c>
      <c r="O49" s="2">
        <f>VLOOKUP(B49,'Razzball Projections'!$B$2:$W$322,11,FALSE)</f>
        <v>28</v>
      </c>
      <c r="P49" s="2">
        <f>VLOOKUP(B49,'Razzball Projections'!$B$2:$W$322,12,FALSE)</f>
        <v>1</v>
      </c>
      <c r="Q49" s="2">
        <f>VLOOKUP(B49,'Razzball Projections'!$B$2:$W$322,13,FALSE)</f>
        <v>3</v>
      </c>
      <c r="R49" s="2">
        <f>VLOOKUP(B49,'Razzball Projections'!$B$2:$W$322,14,FALSE)</f>
        <v>0</v>
      </c>
      <c r="S49" s="2">
        <f>VLOOKUP(B49,'Razzball Projections'!$B$2:$W$322,15,FALSE)</f>
        <v>0</v>
      </c>
      <c r="T49" s="2">
        <f>VLOOKUP(B49,'Razzball Projections'!$B$2:$W$322,16,FALSE)</f>
        <v>0</v>
      </c>
      <c r="U49" s="8">
        <f>VLOOKUP(B49,'Razzball Projections'!$B$2:$W$322,17,FALSE)</f>
        <v>302.31</v>
      </c>
      <c r="V49" s="8">
        <f>VLOOKUP(B49,'Razzball Projections'!$B$2:$W$322,18,FALSE)</f>
        <v>302.31</v>
      </c>
      <c r="W49" s="8">
        <f>VLOOKUP(B49,'Razzball Projections'!$B$2:$W$322,19,FALSE)</f>
        <v>302.31</v>
      </c>
      <c r="X49" s="7">
        <f>VLOOKUP(B49,'Razzball Projections'!$B$2:$W$322,20,FALSE)</f>
        <v>17</v>
      </c>
      <c r="Y49" s="7">
        <f>VLOOKUP(B49,'Razzball Projections'!$B$2:$W$322,21,FALSE)</f>
        <v>15</v>
      </c>
      <c r="Z49" s="7">
        <f>VLOOKUP(B49,'Razzball Projections'!$B$2:$W$322,22,FALSE)</f>
        <v>13</v>
      </c>
    </row>
    <row r="50" spans="1:26">
      <c r="A50" s="6">
        <f>VLOOKUP(B50&amp;"*",'Razzball Rankings'!$B$5:$G$204,6,FALSE)</f>
        <v>49</v>
      </c>
      <c r="B50" s="3" t="str">
        <f>'Razzball Projections'!B48</f>
        <v>Andre Johnson</v>
      </c>
      <c r="C50" s="2" t="str">
        <f>VLOOKUP(B50,'Razzball Projections'!$B$2:$W$322,2,FALSE)</f>
        <v>WR</v>
      </c>
      <c r="D50" s="2" t="str">
        <f>VLOOKUP(B50,'Razzball Projections'!$B$2:$W$322,3,FALSE)</f>
        <v>HOU</v>
      </c>
      <c r="F50" s="8">
        <f>VLOOKUP(B50,'Fantasy Pros ECR'!$B$6:$H$312,7,FALSE)</f>
        <v>39.234042549999998</v>
      </c>
      <c r="G50" s="8">
        <f>VLOOKUP(B50,'Fantasy Pros ADP'!$B$6:$M$253,12,FALSE)</f>
        <v>38.4</v>
      </c>
      <c r="H50" s="2">
        <f>VLOOKUP(B50,'Razzball Projections'!$B$2:$W$322,4,FALSE)</f>
        <v>0</v>
      </c>
      <c r="I50" s="2">
        <f>VLOOKUP(B50,'Razzball Projections'!$B$2:$W$322,5,FALSE)</f>
        <v>0</v>
      </c>
      <c r="J50" s="2">
        <f>VLOOKUP(B50,'Razzball Projections'!$B$2:$W$322,6,FALSE)</f>
        <v>0</v>
      </c>
      <c r="K50" s="2">
        <f>VLOOKUP(B50,'Razzball Projections'!$B$2:$W$322,7,FALSE)</f>
        <v>0</v>
      </c>
      <c r="L50" s="2">
        <f>VLOOKUP(B50,'Razzball Projections'!$B$2:$W$322,8,FALSE)</f>
        <v>0</v>
      </c>
      <c r="M50" s="2">
        <f>VLOOKUP(B50,'Razzball Projections'!$B$2:$W$322,9,FALSE)</f>
        <v>0</v>
      </c>
      <c r="N50" s="2">
        <f>VLOOKUP(B50,'Razzball Projections'!$B$2:$W$322,10,FALSE)</f>
        <v>0</v>
      </c>
      <c r="O50" s="2">
        <f>VLOOKUP(B50,'Razzball Projections'!$B$2:$W$322,11,FALSE)</f>
        <v>0</v>
      </c>
      <c r="P50" s="2">
        <f>VLOOKUP(B50,'Razzball Projections'!$B$2:$W$322,12,FALSE)</f>
        <v>0</v>
      </c>
      <c r="Q50" s="2">
        <f>VLOOKUP(B50,'Razzball Projections'!$B$2:$W$322,13,FALSE)</f>
        <v>0</v>
      </c>
      <c r="R50" s="2">
        <f>VLOOKUP(B50,'Razzball Projections'!$B$2:$W$322,14,FALSE)</f>
        <v>87</v>
      </c>
      <c r="S50" s="2">
        <f>VLOOKUP(B50,'Razzball Projections'!$B$2:$W$322,15,FALSE)</f>
        <v>1099</v>
      </c>
      <c r="T50" s="2">
        <f>VLOOKUP(B50,'Razzball Projections'!$B$2:$W$322,16,FALSE)</f>
        <v>6</v>
      </c>
      <c r="U50" s="8">
        <f>VLOOKUP(B50,'Razzball Projections'!$B$2:$W$322,17,FALSE)</f>
        <v>145.30000000000001</v>
      </c>
      <c r="V50" s="8">
        <f>VLOOKUP(B50,'Razzball Projections'!$B$2:$W$322,18,FALSE)</f>
        <v>188.8</v>
      </c>
      <c r="W50" s="8">
        <f>VLOOKUP(B50,'Razzball Projections'!$B$2:$W$322,19,FALSE)</f>
        <v>232.3</v>
      </c>
      <c r="X50" s="7">
        <f>VLOOKUP(B50,'Razzball Projections'!$B$2:$W$322,20,FALSE)</f>
        <v>24</v>
      </c>
      <c r="Y50" s="7">
        <f>VLOOKUP(B50,'Razzball Projections'!$B$2:$W$322,21,FALSE)</f>
        <v>28</v>
      </c>
      <c r="Z50" s="7">
        <f>VLOOKUP(B50,'Razzball Projections'!$B$2:$W$322,22,FALSE)</f>
        <v>30</v>
      </c>
    </row>
    <row r="51" spans="1:26">
      <c r="A51" s="6">
        <f>VLOOKUP(B51&amp;"*",'Razzball Rankings'!$B$5:$G$204,6,FALSE)</f>
        <v>50</v>
      </c>
      <c r="B51" s="3" t="str">
        <f>'Razzball Projections'!B82</f>
        <v>Joique Bell</v>
      </c>
      <c r="C51" s="2" t="str">
        <f>VLOOKUP(B51,'Razzball Projections'!$B$2:$W$322,2,FALSE)</f>
        <v>RB</v>
      </c>
      <c r="D51" s="2" t="str">
        <f>VLOOKUP(B51,'Razzball Projections'!$B$2:$W$322,3,FALSE)</f>
        <v>DET</v>
      </c>
      <c r="F51" s="8">
        <f>VLOOKUP(B51,'Fantasy Pros ECR'!$B$6:$H$312,7,FALSE)</f>
        <v>49.276595739999998</v>
      </c>
      <c r="G51" s="8">
        <f>VLOOKUP(B51,'Fantasy Pros ADP'!$B$6:$M$253,12,FALSE)</f>
        <v>71.400000000000006</v>
      </c>
      <c r="H51" s="2">
        <f>VLOOKUP(B51,'Razzball Projections'!$B$2:$W$322,4,FALSE)</f>
        <v>0</v>
      </c>
      <c r="I51" s="2">
        <f>VLOOKUP(B51,'Razzball Projections'!$B$2:$W$322,5,FALSE)</f>
        <v>0</v>
      </c>
      <c r="J51" s="2">
        <f>VLOOKUP(B51,'Razzball Projections'!$B$2:$W$322,6,FALSE)</f>
        <v>0</v>
      </c>
      <c r="K51" s="2">
        <f>VLOOKUP(B51,'Razzball Projections'!$B$2:$W$322,7,FALSE)</f>
        <v>0</v>
      </c>
      <c r="L51" s="2">
        <f>VLOOKUP(B51,'Razzball Projections'!$B$2:$W$322,8,FALSE)</f>
        <v>0</v>
      </c>
      <c r="M51" s="2">
        <f>VLOOKUP(B51,'Razzball Projections'!$B$2:$W$322,9,FALSE)</f>
        <v>0</v>
      </c>
      <c r="N51" s="2">
        <f>VLOOKUP(B51,'Razzball Projections'!$B$2:$W$322,10,FALSE)</f>
        <v>197</v>
      </c>
      <c r="O51" s="2">
        <f>VLOOKUP(B51,'Razzball Projections'!$B$2:$W$322,11,FALSE)</f>
        <v>843</v>
      </c>
      <c r="P51" s="2">
        <f>VLOOKUP(B51,'Razzball Projections'!$B$2:$W$322,12,FALSE)</f>
        <v>5</v>
      </c>
      <c r="Q51" s="2">
        <f>VLOOKUP(B51,'Razzball Projections'!$B$2:$W$322,13,FALSE)</f>
        <v>3</v>
      </c>
      <c r="R51" s="2">
        <f>VLOOKUP(B51,'Razzball Projections'!$B$2:$W$322,14,FALSE)</f>
        <v>43</v>
      </c>
      <c r="S51" s="2">
        <f>VLOOKUP(B51,'Razzball Projections'!$B$2:$W$322,15,FALSE)</f>
        <v>361</v>
      </c>
      <c r="T51" s="2">
        <f>VLOOKUP(B51,'Razzball Projections'!$B$2:$W$322,16,FALSE)</f>
        <v>1</v>
      </c>
      <c r="U51" s="8">
        <f>VLOOKUP(B51,'Razzball Projections'!$B$2:$W$322,17,FALSE)</f>
        <v>152.63</v>
      </c>
      <c r="V51" s="8">
        <f>VLOOKUP(B51,'Razzball Projections'!$B$2:$W$322,18,FALSE)</f>
        <v>174.13</v>
      </c>
      <c r="W51" s="8">
        <f>VLOOKUP(B51,'Razzball Projections'!$B$2:$W$322,19,FALSE)</f>
        <v>195.63</v>
      </c>
      <c r="X51" s="7">
        <f>VLOOKUP(B51,'Razzball Projections'!$B$2:$W$322,20,FALSE)</f>
        <v>19</v>
      </c>
      <c r="Y51" s="7">
        <f>VLOOKUP(B51,'Razzball Projections'!$B$2:$W$322,21,FALSE)</f>
        <v>18</v>
      </c>
      <c r="Z51" s="7">
        <f>VLOOKUP(B51,'Razzball Projections'!$B$2:$W$322,22,FALSE)</f>
        <v>18</v>
      </c>
    </row>
    <row r="52" spans="1:26">
      <c r="A52" s="6">
        <f>VLOOKUP(B52&amp;"*",'Razzball Rankings'!$B$5:$G$204,6,FALSE)</f>
        <v>51</v>
      </c>
      <c r="B52" s="3" t="str">
        <f>'Razzball Projections'!B80</f>
        <v>Montee Ball</v>
      </c>
      <c r="C52" s="2" t="str">
        <f>VLOOKUP(B52,'Razzball Projections'!$B$2:$W$322,2,FALSE)</f>
        <v>RB</v>
      </c>
      <c r="D52" s="2" t="str">
        <f>VLOOKUP(B52,'Razzball Projections'!$B$2:$W$322,3,FALSE)</f>
        <v>DEN</v>
      </c>
      <c r="F52" s="8">
        <f>VLOOKUP(B52,'Fantasy Pros ECR'!$B$6:$H$312,7,FALSE)</f>
        <v>11.76595745</v>
      </c>
      <c r="G52" s="8">
        <f>VLOOKUP(B52,'Fantasy Pros ADP'!$B$6:$M$253,12,FALSE)</f>
        <v>16</v>
      </c>
      <c r="H52" s="2">
        <f>VLOOKUP(B52,'Razzball Projections'!$B$2:$W$322,4,FALSE)</f>
        <v>0</v>
      </c>
      <c r="I52" s="2">
        <f>VLOOKUP(B52,'Razzball Projections'!$B$2:$W$322,5,FALSE)</f>
        <v>0</v>
      </c>
      <c r="J52" s="2">
        <f>VLOOKUP(B52,'Razzball Projections'!$B$2:$W$322,6,FALSE)</f>
        <v>0</v>
      </c>
      <c r="K52" s="2">
        <f>VLOOKUP(B52,'Razzball Projections'!$B$2:$W$322,7,FALSE)</f>
        <v>0</v>
      </c>
      <c r="L52" s="2">
        <f>VLOOKUP(B52,'Razzball Projections'!$B$2:$W$322,8,FALSE)</f>
        <v>0</v>
      </c>
      <c r="M52" s="2">
        <f>VLOOKUP(B52,'Razzball Projections'!$B$2:$W$322,9,FALSE)</f>
        <v>0</v>
      </c>
      <c r="N52" s="2">
        <f>VLOOKUP(B52,'Razzball Projections'!$B$2:$W$322,10,FALSE)</f>
        <v>197</v>
      </c>
      <c r="O52" s="2">
        <f>VLOOKUP(B52,'Razzball Projections'!$B$2:$W$322,11,FALSE)</f>
        <v>847</v>
      </c>
      <c r="P52" s="2">
        <f>VLOOKUP(B52,'Razzball Projections'!$B$2:$W$322,12,FALSE)</f>
        <v>6</v>
      </c>
      <c r="Q52" s="2">
        <f>VLOOKUP(B52,'Razzball Projections'!$B$2:$W$322,13,FALSE)</f>
        <v>4</v>
      </c>
      <c r="R52" s="2">
        <f>VLOOKUP(B52,'Razzball Projections'!$B$2:$W$322,14,FALSE)</f>
        <v>48</v>
      </c>
      <c r="S52" s="2">
        <f>VLOOKUP(B52,'Razzball Projections'!$B$2:$W$322,15,FALSE)</f>
        <v>312</v>
      </c>
      <c r="T52" s="2">
        <f>VLOOKUP(B52,'Razzball Projections'!$B$2:$W$322,16,FALSE)</f>
        <v>1</v>
      </c>
      <c r="U52" s="8">
        <f>VLOOKUP(B52,'Razzball Projections'!$B$2:$W$322,17,FALSE)</f>
        <v>149.9</v>
      </c>
      <c r="V52" s="8">
        <f>VLOOKUP(B52,'Razzball Projections'!$B$2:$W$322,18,FALSE)</f>
        <v>173.9</v>
      </c>
      <c r="W52" s="8">
        <f>VLOOKUP(B52,'Razzball Projections'!$B$2:$W$322,19,FALSE)</f>
        <v>197.9</v>
      </c>
      <c r="X52" s="7">
        <f>VLOOKUP(B52,'Razzball Projections'!$B$2:$W$322,20,FALSE)</f>
        <v>29</v>
      </c>
      <c r="Y52" s="7">
        <f>VLOOKUP(B52,'Razzball Projections'!$B$2:$W$322,21,FALSE)</f>
        <v>26</v>
      </c>
      <c r="Z52" s="7">
        <f>VLOOKUP(B52,'Razzball Projections'!$B$2:$W$322,22,FALSE)</f>
        <v>24</v>
      </c>
    </row>
    <row r="53" spans="1:26">
      <c r="A53" s="6">
        <f>VLOOKUP(B53&amp;"*",'Razzball Rankings'!$B$5:$G$204,6,FALSE)</f>
        <v>52</v>
      </c>
      <c r="B53" s="3" t="str">
        <f>'Razzball Projections'!B71</f>
        <v>Kyle Rudolph</v>
      </c>
      <c r="C53" s="2" t="str">
        <f>VLOOKUP(B53,'Razzball Projections'!$B$2:$W$322,2,FALSE)</f>
        <v>TE</v>
      </c>
      <c r="D53" s="2" t="str">
        <f>VLOOKUP(B53,'Razzball Projections'!$B$2:$W$322,3,FALSE)</f>
        <v>MIN</v>
      </c>
      <c r="F53" s="8">
        <f>VLOOKUP(B53,'Fantasy Pros ECR'!$B$6:$H$312,7,FALSE)</f>
        <v>90.844444440000004</v>
      </c>
      <c r="G53" s="8">
        <f>VLOOKUP(B53,'Fantasy Pros ADP'!$B$6:$M$253,12,FALSE)</f>
        <v>91</v>
      </c>
      <c r="H53" s="2">
        <f>VLOOKUP(B53,'Razzball Projections'!$B$2:$W$322,4,FALSE)</f>
        <v>0</v>
      </c>
      <c r="I53" s="2">
        <f>VLOOKUP(B53,'Razzball Projections'!$B$2:$W$322,5,FALSE)</f>
        <v>0</v>
      </c>
      <c r="J53" s="2">
        <f>VLOOKUP(B53,'Razzball Projections'!$B$2:$W$322,6,FALSE)</f>
        <v>0</v>
      </c>
      <c r="K53" s="2">
        <f>VLOOKUP(B53,'Razzball Projections'!$B$2:$W$322,7,FALSE)</f>
        <v>0</v>
      </c>
      <c r="L53" s="2">
        <f>VLOOKUP(B53,'Razzball Projections'!$B$2:$W$322,8,FALSE)</f>
        <v>0</v>
      </c>
      <c r="M53" s="2">
        <f>VLOOKUP(B53,'Razzball Projections'!$B$2:$W$322,9,FALSE)</f>
        <v>0</v>
      </c>
      <c r="N53" s="2">
        <f>VLOOKUP(B53,'Razzball Projections'!$B$2:$W$322,10,FALSE)</f>
        <v>0</v>
      </c>
      <c r="O53" s="2">
        <f>VLOOKUP(B53,'Razzball Projections'!$B$2:$W$322,11,FALSE)</f>
        <v>0</v>
      </c>
      <c r="P53" s="2">
        <f>VLOOKUP(B53,'Razzball Projections'!$B$2:$W$322,12,FALSE)</f>
        <v>0</v>
      </c>
      <c r="Q53" s="2">
        <f>VLOOKUP(B53,'Razzball Projections'!$B$2:$W$322,13,FALSE)</f>
        <v>0</v>
      </c>
      <c r="R53" s="2">
        <f>VLOOKUP(B53,'Razzball Projections'!$B$2:$W$322,14,FALSE)</f>
        <v>68</v>
      </c>
      <c r="S53" s="2">
        <f>VLOOKUP(B53,'Razzball Projections'!$B$2:$W$322,15,FALSE)</f>
        <v>777</v>
      </c>
      <c r="T53" s="2">
        <f>VLOOKUP(B53,'Razzball Projections'!$B$2:$W$322,16,FALSE)</f>
        <v>11</v>
      </c>
      <c r="U53" s="8">
        <f>VLOOKUP(B53,'Razzball Projections'!$B$2:$W$322,17,FALSE)</f>
        <v>143.69999999999999</v>
      </c>
      <c r="V53" s="8">
        <f>VLOOKUP(B53,'Razzball Projections'!$B$2:$W$322,18,FALSE)</f>
        <v>177.7</v>
      </c>
      <c r="W53" s="8">
        <f>VLOOKUP(B53,'Razzball Projections'!$B$2:$W$322,19,FALSE)</f>
        <v>211.7</v>
      </c>
      <c r="X53" s="7">
        <f>VLOOKUP(B53,'Razzball Projections'!$B$2:$W$322,20,FALSE)</f>
        <v>10</v>
      </c>
      <c r="Y53" s="7">
        <f>VLOOKUP(B53,'Razzball Projections'!$B$2:$W$322,21,FALSE)</f>
        <v>11</v>
      </c>
      <c r="Z53" s="7">
        <f>VLOOKUP(B53,'Razzball Projections'!$B$2:$W$322,22,FALSE)</f>
        <v>12</v>
      </c>
    </row>
    <row r="54" spans="1:26">
      <c r="A54" s="6">
        <f>VLOOKUP(B54&amp;"*",'Razzball Rankings'!$B$5:$G$204,6,FALSE)</f>
        <v>53</v>
      </c>
      <c r="B54" s="3" t="str">
        <f>'Razzball Projections'!B12</f>
        <v>Matt Ryan</v>
      </c>
      <c r="C54" s="2" t="str">
        <f>VLOOKUP(B54,'Razzball Projections'!$B$2:$W$322,2,FALSE)</f>
        <v>QB</v>
      </c>
      <c r="D54" s="2" t="str">
        <f>VLOOKUP(B54,'Razzball Projections'!$B$2:$W$322,3,FALSE)</f>
        <v>ATL</v>
      </c>
      <c r="F54" s="8">
        <f>VLOOKUP(B54,'Fantasy Pros ECR'!$B$6:$H$312,7,FALSE)</f>
        <v>65.829787229999994</v>
      </c>
      <c r="G54" s="8">
        <f>VLOOKUP(B54,'Fantasy Pros ADP'!$B$6:$M$253,12,FALSE)</f>
        <v>66.8</v>
      </c>
      <c r="H54" s="2">
        <f>VLOOKUP(B54,'Razzball Projections'!$B$2:$W$322,4,FALSE)</f>
        <v>629</v>
      </c>
      <c r="I54" s="2">
        <f>VLOOKUP(B54,'Razzball Projections'!$B$2:$W$322,5,FALSE)</f>
        <v>412</v>
      </c>
      <c r="J54" s="2">
        <f>VLOOKUP(B54,'Razzball Projections'!$B$2:$W$322,6,FALSE)</f>
        <v>65.5</v>
      </c>
      <c r="K54" s="2">
        <f>VLOOKUP(B54,'Razzball Projections'!$B$2:$W$322,7,FALSE)</f>
        <v>4627</v>
      </c>
      <c r="L54" s="2">
        <f>VLOOKUP(B54,'Razzball Projections'!$B$2:$W$322,8,FALSE)</f>
        <v>34</v>
      </c>
      <c r="M54" s="2">
        <f>VLOOKUP(B54,'Razzball Projections'!$B$2:$W$322,9,FALSE)</f>
        <v>11</v>
      </c>
      <c r="N54" s="2">
        <f>VLOOKUP(B54,'Razzball Projections'!$B$2:$W$322,10,FALSE)</f>
        <v>24</v>
      </c>
      <c r="O54" s="2">
        <f>VLOOKUP(B54,'Razzball Projections'!$B$2:$W$322,11,FALSE)</f>
        <v>64</v>
      </c>
      <c r="P54" s="2">
        <f>VLOOKUP(B54,'Razzball Projections'!$B$2:$W$322,12,FALSE)</f>
        <v>0</v>
      </c>
      <c r="Q54" s="2">
        <f>VLOOKUP(B54,'Razzball Projections'!$B$2:$W$322,13,FALSE)</f>
        <v>2</v>
      </c>
      <c r="R54" s="2">
        <f>VLOOKUP(B54,'Razzball Projections'!$B$2:$W$322,14,FALSE)</f>
        <v>0</v>
      </c>
      <c r="S54" s="2">
        <f>VLOOKUP(B54,'Razzball Projections'!$B$2:$W$322,15,FALSE)</f>
        <v>0</v>
      </c>
      <c r="T54" s="2">
        <f>VLOOKUP(B54,'Razzball Projections'!$B$2:$W$322,16,FALSE)</f>
        <v>0</v>
      </c>
      <c r="U54" s="8">
        <f>VLOOKUP(B54,'Razzball Projections'!$B$2:$W$322,17,FALSE)</f>
        <v>301.48</v>
      </c>
      <c r="V54" s="8">
        <f>VLOOKUP(B54,'Razzball Projections'!$B$2:$W$322,18,FALSE)</f>
        <v>301.48</v>
      </c>
      <c r="W54" s="8">
        <f>VLOOKUP(B54,'Razzball Projections'!$B$2:$W$322,19,FALSE)</f>
        <v>301.48</v>
      </c>
      <c r="X54" s="7">
        <f>VLOOKUP(B54,'Razzball Projections'!$B$2:$W$322,20,FALSE)</f>
        <v>20</v>
      </c>
      <c r="Y54" s="7">
        <f>VLOOKUP(B54,'Razzball Projections'!$B$2:$W$322,21,FALSE)</f>
        <v>19</v>
      </c>
      <c r="Z54" s="7">
        <f>VLOOKUP(B54,'Razzball Projections'!$B$2:$W$322,22,FALSE)</f>
        <v>17</v>
      </c>
    </row>
    <row r="55" spans="1:26">
      <c r="A55" s="6">
        <f>VLOOKUP(B55&amp;"*",'Razzball Rankings'!$B$5:$G$204,6,FALSE)</f>
        <v>54</v>
      </c>
      <c r="B55" s="3" t="str">
        <f>'Razzball Projections'!B68</f>
        <v>Reggie Wayne</v>
      </c>
      <c r="C55" s="2" t="str">
        <f>VLOOKUP(B55,'Razzball Projections'!$B$2:$W$322,2,FALSE)</f>
        <v>WR</v>
      </c>
      <c r="D55" s="2" t="str">
        <f>VLOOKUP(B55,'Razzball Projections'!$B$2:$W$322,3,FALSE)</f>
        <v>IND</v>
      </c>
      <c r="F55" s="8">
        <f>VLOOKUP(B55,'Fantasy Pros ECR'!$B$6:$H$312,7,FALSE)</f>
        <v>88.425531910000004</v>
      </c>
      <c r="G55" s="8">
        <f>VLOOKUP(B55,'Fantasy Pros ADP'!$B$6:$M$253,12,FALSE)</f>
        <v>91.6</v>
      </c>
      <c r="H55" s="2">
        <f>VLOOKUP(B55,'Razzball Projections'!$B$2:$W$322,4,FALSE)</f>
        <v>0</v>
      </c>
      <c r="I55" s="2">
        <f>VLOOKUP(B55,'Razzball Projections'!$B$2:$W$322,5,FALSE)</f>
        <v>0</v>
      </c>
      <c r="J55" s="2">
        <f>VLOOKUP(B55,'Razzball Projections'!$B$2:$W$322,6,FALSE)</f>
        <v>0</v>
      </c>
      <c r="K55" s="2">
        <f>VLOOKUP(B55,'Razzball Projections'!$B$2:$W$322,7,FALSE)</f>
        <v>0</v>
      </c>
      <c r="L55" s="2">
        <f>VLOOKUP(B55,'Razzball Projections'!$B$2:$W$322,8,FALSE)</f>
        <v>0</v>
      </c>
      <c r="M55" s="2">
        <f>VLOOKUP(B55,'Razzball Projections'!$B$2:$W$322,9,FALSE)</f>
        <v>0</v>
      </c>
      <c r="N55" s="2">
        <f>VLOOKUP(B55,'Razzball Projections'!$B$2:$W$322,10,FALSE)</f>
        <v>0</v>
      </c>
      <c r="O55" s="2">
        <f>VLOOKUP(B55,'Razzball Projections'!$B$2:$W$322,11,FALSE)</f>
        <v>0</v>
      </c>
      <c r="P55" s="2">
        <f>VLOOKUP(B55,'Razzball Projections'!$B$2:$W$322,12,FALSE)</f>
        <v>0</v>
      </c>
      <c r="Q55" s="2">
        <f>VLOOKUP(B55,'Razzball Projections'!$B$2:$W$322,13,FALSE)</f>
        <v>0</v>
      </c>
      <c r="R55" s="2">
        <f>VLOOKUP(B55,'Razzball Projections'!$B$2:$W$322,14,FALSE)</f>
        <v>74</v>
      </c>
      <c r="S55" s="2">
        <f>VLOOKUP(B55,'Razzball Projections'!$B$2:$W$322,15,FALSE)</f>
        <v>984</v>
      </c>
      <c r="T55" s="2">
        <f>VLOOKUP(B55,'Razzball Projections'!$B$2:$W$322,16,FALSE)</f>
        <v>7</v>
      </c>
      <c r="U55" s="8">
        <f>VLOOKUP(B55,'Razzball Projections'!$B$2:$W$322,17,FALSE)</f>
        <v>140.4</v>
      </c>
      <c r="V55" s="8">
        <f>VLOOKUP(B55,'Razzball Projections'!$B$2:$W$322,18,FALSE)</f>
        <v>177.4</v>
      </c>
      <c r="W55" s="8">
        <f>VLOOKUP(B55,'Razzball Projections'!$B$2:$W$322,19,FALSE)</f>
        <v>214.4</v>
      </c>
      <c r="X55" s="7">
        <f>VLOOKUP(B55,'Razzball Projections'!$B$2:$W$322,20,FALSE)</f>
        <v>12</v>
      </c>
      <c r="Y55" s="7">
        <f>VLOOKUP(B55,'Razzball Projections'!$B$2:$W$322,21,FALSE)</f>
        <v>15</v>
      </c>
      <c r="Z55" s="7">
        <f>VLOOKUP(B55,'Razzball Projections'!$B$2:$W$322,22,FALSE)</f>
        <v>19</v>
      </c>
    </row>
    <row r="56" spans="1:26">
      <c r="A56" s="6">
        <f>VLOOKUP(B56&amp;"*",'Razzball Rankings'!$B$5:$G$204,6,FALSE)</f>
        <v>55</v>
      </c>
      <c r="B56" s="3" t="str">
        <f>'Razzball Projections'!B99</f>
        <v>Lamar Miller</v>
      </c>
      <c r="C56" s="2" t="str">
        <f>VLOOKUP(B56,'Razzball Projections'!$B$2:$W$322,2,FALSE)</f>
        <v>RB</v>
      </c>
      <c r="D56" s="2" t="str">
        <f>VLOOKUP(B56,'Razzball Projections'!$B$2:$W$322,3,FALSE)</f>
        <v>MIA</v>
      </c>
      <c r="F56" s="8">
        <f>VLOOKUP(B56,'Fantasy Pros ECR'!$B$6:$H$312,7,FALSE)</f>
        <v>68.595744679999996</v>
      </c>
      <c r="G56" s="8">
        <f>VLOOKUP(B56,'Fantasy Pros ADP'!$B$6:$M$253,12,FALSE)</f>
        <v>93.8</v>
      </c>
      <c r="H56" s="2">
        <f>VLOOKUP(B56,'Razzball Projections'!$B$2:$W$322,4,FALSE)</f>
        <v>0</v>
      </c>
      <c r="I56" s="2">
        <f>VLOOKUP(B56,'Razzball Projections'!$B$2:$W$322,5,FALSE)</f>
        <v>0</v>
      </c>
      <c r="J56" s="2">
        <f>VLOOKUP(B56,'Razzball Projections'!$B$2:$W$322,6,FALSE)</f>
        <v>0</v>
      </c>
      <c r="K56" s="2">
        <f>VLOOKUP(B56,'Razzball Projections'!$B$2:$W$322,7,FALSE)</f>
        <v>0</v>
      </c>
      <c r="L56" s="2">
        <f>VLOOKUP(B56,'Razzball Projections'!$B$2:$W$322,8,FALSE)</f>
        <v>0</v>
      </c>
      <c r="M56" s="2">
        <f>VLOOKUP(B56,'Razzball Projections'!$B$2:$W$322,9,FALSE)</f>
        <v>0</v>
      </c>
      <c r="N56" s="2">
        <f>VLOOKUP(B56,'Razzball Projections'!$B$2:$W$322,10,FALSE)</f>
        <v>199</v>
      </c>
      <c r="O56" s="2">
        <f>VLOOKUP(B56,'Razzball Projections'!$B$2:$W$322,11,FALSE)</f>
        <v>899</v>
      </c>
      <c r="P56" s="2">
        <f>VLOOKUP(B56,'Razzball Projections'!$B$2:$W$322,12,FALSE)</f>
        <v>5</v>
      </c>
      <c r="Q56" s="2">
        <f>VLOOKUP(B56,'Razzball Projections'!$B$2:$W$322,13,FALSE)</f>
        <v>2</v>
      </c>
      <c r="R56" s="2">
        <f>VLOOKUP(B56,'Razzball Projections'!$B$2:$W$322,14,FALSE)</f>
        <v>33</v>
      </c>
      <c r="S56" s="2">
        <f>VLOOKUP(B56,'Razzball Projections'!$B$2:$W$322,15,FALSE)</f>
        <v>247</v>
      </c>
      <c r="T56" s="2">
        <f>VLOOKUP(B56,'Razzball Projections'!$B$2:$W$322,16,FALSE)</f>
        <v>1</v>
      </c>
      <c r="U56" s="8">
        <f>VLOOKUP(B56,'Razzball Projections'!$B$2:$W$322,17,FALSE)</f>
        <v>147.6</v>
      </c>
      <c r="V56" s="8">
        <f>VLOOKUP(B56,'Razzball Projections'!$B$2:$W$322,18,FALSE)</f>
        <v>164.1</v>
      </c>
      <c r="W56" s="8">
        <f>VLOOKUP(B56,'Razzball Projections'!$B$2:$W$322,19,FALSE)</f>
        <v>180.6</v>
      </c>
      <c r="X56" s="7">
        <f>VLOOKUP(B56,'Razzball Projections'!$B$2:$W$322,20,FALSE)</f>
        <v>12</v>
      </c>
      <c r="Y56" s="7">
        <f>VLOOKUP(B56,'Razzball Projections'!$B$2:$W$322,21,FALSE)</f>
        <v>11</v>
      </c>
      <c r="Z56" s="7">
        <f>VLOOKUP(B56,'Razzball Projections'!$B$2:$W$322,22,FALSE)</f>
        <v>10</v>
      </c>
    </row>
    <row r="57" spans="1:26">
      <c r="A57" s="6">
        <f>VLOOKUP(B57&amp;"*",'Razzball Rankings'!$B$5:$G$204,6,FALSE)</f>
        <v>56</v>
      </c>
      <c r="B57" s="3" t="str">
        <f>'Razzball Projections'!B14</f>
        <v>Matthew Stafford</v>
      </c>
      <c r="C57" s="2" t="str">
        <f>VLOOKUP(B57,'Razzball Projections'!$B$2:$W$322,2,FALSE)</f>
        <v>QB</v>
      </c>
      <c r="D57" s="2" t="str">
        <f>VLOOKUP(B57,'Razzball Projections'!$B$2:$W$322,3,FALSE)</f>
        <v>DET</v>
      </c>
      <c r="F57" s="8">
        <f>VLOOKUP(B57,'Fantasy Pros ECR'!$B$6:$H$312,7,FALSE)</f>
        <v>50.446808509999997</v>
      </c>
      <c r="G57" s="8">
        <f>VLOOKUP(B57,'Fantasy Pros ADP'!$B$6:$M$253,12,FALSE)</f>
        <v>39</v>
      </c>
      <c r="H57" s="2">
        <f>VLOOKUP(B57,'Razzball Projections'!$B$2:$W$322,4,FALSE)</f>
        <v>633</v>
      </c>
      <c r="I57" s="2">
        <f>VLOOKUP(B57,'Razzball Projections'!$B$2:$W$322,5,FALSE)</f>
        <v>381</v>
      </c>
      <c r="J57" s="2">
        <f>VLOOKUP(B57,'Razzball Projections'!$B$2:$W$322,6,FALSE)</f>
        <v>60.2</v>
      </c>
      <c r="K57" s="2">
        <f>VLOOKUP(B57,'Razzball Projections'!$B$2:$W$322,7,FALSE)</f>
        <v>4711</v>
      </c>
      <c r="L57" s="2">
        <f>VLOOKUP(B57,'Razzball Projections'!$B$2:$W$322,8,FALSE)</f>
        <v>34</v>
      </c>
      <c r="M57" s="2">
        <f>VLOOKUP(B57,'Razzball Projections'!$B$2:$W$322,9,FALSE)</f>
        <v>19</v>
      </c>
      <c r="N57" s="2">
        <f>VLOOKUP(B57,'Razzball Projections'!$B$2:$W$322,10,FALSE)</f>
        <v>33</v>
      </c>
      <c r="O57" s="2">
        <f>VLOOKUP(B57,'Razzball Projections'!$B$2:$W$322,11,FALSE)</f>
        <v>72</v>
      </c>
      <c r="P57" s="2">
        <f>VLOOKUP(B57,'Razzball Projections'!$B$2:$W$322,12,FALSE)</f>
        <v>1</v>
      </c>
      <c r="Q57" s="2">
        <f>VLOOKUP(B57,'Razzball Projections'!$B$2:$W$322,13,FALSE)</f>
        <v>3</v>
      </c>
      <c r="R57" s="2">
        <f>VLOOKUP(B57,'Razzball Projections'!$B$2:$W$322,14,FALSE)</f>
        <v>0</v>
      </c>
      <c r="S57" s="2">
        <f>VLOOKUP(B57,'Razzball Projections'!$B$2:$W$322,15,FALSE)</f>
        <v>0</v>
      </c>
      <c r="T57" s="2">
        <f>VLOOKUP(B57,'Razzball Projections'!$B$2:$W$322,16,FALSE)</f>
        <v>0</v>
      </c>
      <c r="U57" s="8">
        <f>VLOOKUP(B57,'Razzball Projections'!$B$2:$W$322,17,FALSE)</f>
        <v>295.83999999999997</v>
      </c>
      <c r="V57" s="8">
        <f>VLOOKUP(B57,'Razzball Projections'!$B$2:$W$322,18,FALSE)</f>
        <v>295.83999999999997</v>
      </c>
      <c r="W57" s="8">
        <f>VLOOKUP(B57,'Razzball Projections'!$B$2:$W$322,19,FALSE)</f>
        <v>295.83999999999997</v>
      </c>
      <c r="X57" s="7">
        <f>VLOOKUP(B57,'Razzball Projections'!$B$2:$W$322,20,FALSE)</f>
        <v>15</v>
      </c>
      <c r="Y57" s="7">
        <f>VLOOKUP(B57,'Razzball Projections'!$B$2:$W$322,21,FALSE)</f>
        <v>13</v>
      </c>
      <c r="Z57" s="7">
        <f>VLOOKUP(B57,'Razzball Projections'!$B$2:$W$322,22,FALSE)</f>
        <v>11</v>
      </c>
    </row>
    <row r="58" spans="1:26">
      <c r="A58" s="6">
        <f>VLOOKUP(B58&amp;"*",'Razzball Rankings'!$B$5:$G$204,6,FALSE)</f>
        <v>57</v>
      </c>
      <c r="B58" s="3" t="str">
        <f>'Razzball Projections'!B67</f>
        <v>Mike Wallace</v>
      </c>
      <c r="C58" s="2" t="str">
        <f>VLOOKUP(B58,'Razzball Projections'!$B$2:$W$322,2,FALSE)</f>
        <v>WR</v>
      </c>
      <c r="D58" s="2" t="str">
        <f>VLOOKUP(B58,'Razzball Projections'!$B$2:$W$322,3,FALSE)</f>
        <v>MIA</v>
      </c>
      <c r="F58" s="8">
        <f>VLOOKUP(B58,'Fantasy Pros ECR'!$B$6:$H$312,7,FALSE)</f>
        <v>64.702127660000002</v>
      </c>
      <c r="G58" s="8">
        <f>VLOOKUP(B58,'Fantasy Pros ADP'!$B$6:$M$253,12,FALSE)</f>
        <v>82.8</v>
      </c>
      <c r="H58" s="2">
        <f>VLOOKUP(B58,'Razzball Projections'!$B$2:$W$322,4,FALSE)</f>
        <v>0</v>
      </c>
      <c r="I58" s="2">
        <f>VLOOKUP(B58,'Razzball Projections'!$B$2:$W$322,5,FALSE)</f>
        <v>0</v>
      </c>
      <c r="J58" s="2">
        <f>VLOOKUP(B58,'Razzball Projections'!$B$2:$W$322,6,FALSE)</f>
        <v>0</v>
      </c>
      <c r="K58" s="2">
        <f>VLOOKUP(B58,'Razzball Projections'!$B$2:$W$322,7,FALSE)</f>
        <v>0</v>
      </c>
      <c r="L58" s="2">
        <f>VLOOKUP(B58,'Razzball Projections'!$B$2:$W$322,8,FALSE)</f>
        <v>0</v>
      </c>
      <c r="M58" s="2">
        <f>VLOOKUP(B58,'Razzball Projections'!$B$2:$W$322,9,FALSE)</f>
        <v>0</v>
      </c>
      <c r="N58" s="2">
        <f>VLOOKUP(B58,'Razzball Projections'!$B$2:$W$322,10,FALSE)</f>
        <v>5</v>
      </c>
      <c r="O58" s="2">
        <f>VLOOKUP(B58,'Razzball Projections'!$B$2:$W$322,11,FALSE)</f>
        <v>39</v>
      </c>
      <c r="P58" s="2">
        <f>VLOOKUP(B58,'Razzball Projections'!$B$2:$W$322,12,FALSE)</f>
        <v>0</v>
      </c>
      <c r="Q58" s="2">
        <f>VLOOKUP(B58,'Razzball Projections'!$B$2:$W$322,13,FALSE)</f>
        <v>1</v>
      </c>
      <c r="R58" s="2">
        <f>VLOOKUP(B58,'Razzball Projections'!$B$2:$W$322,14,FALSE)</f>
        <v>76</v>
      </c>
      <c r="S58" s="2">
        <f>VLOOKUP(B58,'Razzball Projections'!$B$2:$W$322,15,FALSE)</f>
        <v>1029</v>
      </c>
      <c r="T58" s="2">
        <f>VLOOKUP(B58,'Razzball Projections'!$B$2:$W$322,16,FALSE)</f>
        <v>6</v>
      </c>
      <c r="U58" s="8">
        <f>VLOOKUP(B58,'Razzball Projections'!$B$2:$W$322,17,FALSE)</f>
        <v>138.75</v>
      </c>
      <c r="V58" s="8">
        <f>VLOOKUP(B58,'Razzball Projections'!$B$2:$W$322,18,FALSE)</f>
        <v>176.75</v>
      </c>
      <c r="W58" s="8">
        <f>VLOOKUP(B58,'Razzball Projections'!$B$2:$W$322,19,FALSE)</f>
        <v>214.75</v>
      </c>
      <c r="X58" s="7">
        <f>VLOOKUP(B58,'Razzball Projections'!$B$2:$W$322,20,FALSE)</f>
        <v>15</v>
      </c>
      <c r="Y58" s="7">
        <f>VLOOKUP(B58,'Razzball Projections'!$B$2:$W$322,21,FALSE)</f>
        <v>17</v>
      </c>
      <c r="Z58" s="7">
        <f>VLOOKUP(B58,'Razzball Projections'!$B$2:$W$322,22,FALSE)</f>
        <v>18</v>
      </c>
    </row>
    <row r="59" spans="1:26">
      <c r="A59" s="6">
        <f>VLOOKUP(B59&amp;"*",'Razzball Rankings'!$B$5:$G$204,6,FALSE)</f>
        <v>58</v>
      </c>
      <c r="B59" s="3" t="str">
        <f>'Razzball Projections'!B65</f>
        <v>Roddy White</v>
      </c>
      <c r="C59" s="2" t="str">
        <f>VLOOKUP(B59,'Razzball Projections'!$B$2:$W$322,2,FALSE)</f>
        <v>WR</v>
      </c>
      <c r="D59" s="2" t="str">
        <f>VLOOKUP(B59,'Razzball Projections'!$B$2:$W$322,3,FALSE)</f>
        <v>ATL</v>
      </c>
      <c r="F59" s="8">
        <f>VLOOKUP(B59,'Fantasy Pros ECR'!$B$6:$H$312,7,FALSE)</f>
        <v>40.808510640000002</v>
      </c>
      <c r="G59" s="8">
        <f>VLOOKUP(B59,'Fantasy Pros ADP'!$B$6:$M$253,12,FALSE)</f>
        <v>46.8</v>
      </c>
      <c r="H59" s="2">
        <f>VLOOKUP(B59,'Razzball Projections'!$B$2:$W$322,4,FALSE)</f>
        <v>0</v>
      </c>
      <c r="I59" s="2">
        <f>VLOOKUP(B59,'Razzball Projections'!$B$2:$W$322,5,FALSE)</f>
        <v>0</v>
      </c>
      <c r="J59" s="2">
        <f>VLOOKUP(B59,'Razzball Projections'!$B$2:$W$322,6,FALSE)</f>
        <v>0</v>
      </c>
      <c r="K59" s="2">
        <f>VLOOKUP(B59,'Razzball Projections'!$B$2:$W$322,7,FALSE)</f>
        <v>0</v>
      </c>
      <c r="L59" s="2">
        <f>VLOOKUP(B59,'Razzball Projections'!$B$2:$W$322,8,FALSE)</f>
        <v>0</v>
      </c>
      <c r="M59" s="2">
        <f>VLOOKUP(B59,'Razzball Projections'!$B$2:$W$322,9,FALSE)</f>
        <v>0</v>
      </c>
      <c r="N59" s="2">
        <f>VLOOKUP(B59,'Razzball Projections'!$B$2:$W$322,10,FALSE)</f>
        <v>0</v>
      </c>
      <c r="O59" s="2">
        <f>VLOOKUP(B59,'Razzball Projections'!$B$2:$W$322,11,FALSE)</f>
        <v>0</v>
      </c>
      <c r="P59" s="2">
        <f>VLOOKUP(B59,'Razzball Projections'!$B$2:$W$322,12,FALSE)</f>
        <v>0</v>
      </c>
      <c r="Q59" s="2">
        <f>VLOOKUP(B59,'Razzball Projections'!$B$2:$W$322,13,FALSE)</f>
        <v>1</v>
      </c>
      <c r="R59" s="2">
        <f>VLOOKUP(B59,'Razzball Projections'!$B$2:$W$322,14,FALSE)</f>
        <v>81</v>
      </c>
      <c r="S59" s="2">
        <f>VLOOKUP(B59,'Razzball Projections'!$B$2:$W$322,15,FALSE)</f>
        <v>997</v>
      </c>
      <c r="T59" s="2">
        <f>VLOOKUP(B59,'Razzball Projections'!$B$2:$W$322,16,FALSE)</f>
        <v>6</v>
      </c>
      <c r="U59" s="8">
        <f>VLOOKUP(B59,'Razzball Projections'!$B$2:$W$322,17,FALSE)</f>
        <v>134.69999999999999</v>
      </c>
      <c r="V59" s="8">
        <f>VLOOKUP(B59,'Razzball Projections'!$B$2:$W$322,18,FALSE)</f>
        <v>175.2</v>
      </c>
      <c r="W59" s="8">
        <f>VLOOKUP(B59,'Razzball Projections'!$B$2:$W$322,19,FALSE)</f>
        <v>215.7</v>
      </c>
      <c r="X59" s="7">
        <f>VLOOKUP(B59,'Razzball Projections'!$B$2:$W$322,20,FALSE)</f>
        <v>22</v>
      </c>
      <c r="Y59" s="7">
        <f>VLOOKUP(B59,'Razzball Projections'!$B$2:$W$322,21,FALSE)</f>
        <v>25</v>
      </c>
      <c r="Z59" s="7">
        <f>VLOOKUP(B59,'Razzball Projections'!$B$2:$W$322,22,FALSE)</f>
        <v>27</v>
      </c>
    </row>
    <row r="60" spans="1:26">
      <c r="A60" s="6">
        <f>VLOOKUP(B60&amp;"*",'Razzball Rankings'!$B$5:$G$204,6,FALSE)</f>
        <v>59</v>
      </c>
      <c r="B60" s="3" t="str">
        <f>'Razzball Projections'!B98</f>
        <v>Bishop Sankey</v>
      </c>
      <c r="C60" s="2" t="str">
        <f>VLOOKUP(B60,'Razzball Projections'!$B$2:$W$322,2,FALSE)</f>
        <v>RB</v>
      </c>
      <c r="D60" s="2" t="str">
        <f>VLOOKUP(B60,'Razzball Projections'!$B$2:$W$322,3,FALSE)</f>
        <v>TEN</v>
      </c>
      <c r="F60" s="8">
        <f>VLOOKUP(B60,'Fantasy Pros ECR'!$B$6:$H$312,7,FALSE)</f>
        <v>56.297872339999998</v>
      </c>
      <c r="G60" s="8">
        <f>VLOOKUP(B60,'Fantasy Pros ADP'!$B$6:$M$253,12,FALSE)</f>
        <v>58.6</v>
      </c>
      <c r="H60" s="2">
        <f>VLOOKUP(B60,'Razzball Projections'!$B$2:$W$322,4,FALSE)</f>
        <v>0</v>
      </c>
      <c r="I60" s="2">
        <f>VLOOKUP(B60,'Razzball Projections'!$B$2:$W$322,5,FALSE)</f>
        <v>0</v>
      </c>
      <c r="J60" s="2">
        <f>VLOOKUP(B60,'Razzball Projections'!$B$2:$W$322,6,FALSE)</f>
        <v>0</v>
      </c>
      <c r="K60" s="2">
        <f>VLOOKUP(B60,'Razzball Projections'!$B$2:$W$322,7,FALSE)</f>
        <v>0</v>
      </c>
      <c r="L60" s="2">
        <f>VLOOKUP(B60,'Razzball Projections'!$B$2:$W$322,8,FALSE)</f>
        <v>0</v>
      </c>
      <c r="M60" s="2">
        <f>VLOOKUP(B60,'Razzball Projections'!$B$2:$W$322,9,FALSE)</f>
        <v>0</v>
      </c>
      <c r="N60" s="2">
        <f>VLOOKUP(B60,'Razzball Projections'!$B$2:$W$322,10,FALSE)</f>
        <v>178</v>
      </c>
      <c r="O60" s="2">
        <f>VLOOKUP(B60,'Razzball Projections'!$B$2:$W$322,11,FALSE)</f>
        <v>821</v>
      </c>
      <c r="P60" s="2">
        <f>VLOOKUP(B60,'Razzball Projections'!$B$2:$W$322,12,FALSE)</f>
        <v>4</v>
      </c>
      <c r="Q60" s="2">
        <f>VLOOKUP(B60,'Razzball Projections'!$B$2:$W$322,13,FALSE)</f>
        <v>2</v>
      </c>
      <c r="R60" s="2">
        <f>VLOOKUP(B60,'Razzball Projections'!$B$2:$W$322,14,FALSE)</f>
        <v>43</v>
      </c>
      <c r="S60" s="2">
        <f>VLOOKUP(B60,'Razzball Projections'!$B$2:$W$322,15,FALSE)</f>
        <v>307</v>
      </c>
      <c r="T60" s="2">
        <f>VLOOKUP(B60,'Razzball Projections'!$B$2:$W$322,16,FALSE)</f>
        <v>1</v>
      </c>
      <c r="U60" s="8">
        <f>VLOOKUP(B60,'Razzball Projections'!$B$2:$W$322,17,FALSE)</f>
        <v>140</v>
      </c>
      <c r="V60" s="8">
        <f>VLOOKUP(B60,'Razzball Projections'!$B$2:$W$322,18,FALSE)</f>
        <v>161.5</v>
      </c>
      <c r="W60" s="8">
        <f>VLOOKUP(B60,'Razzball Projections'!$B$2:$W$322,19,FALSE)</f>
        <v>183</v>
      </c>
      <c r="X60" s="7">
        <f>VLOOKUP(B60,'Razzball Projections'!$B$2:$W$322,20,FALSE)</f>
        <v>21</v>
      </c>
      <c r="Y60" s="7">
        <f>VLOOKUP(B60,'Razzball Projections'!$B$2:$W$322,21,FALSE)</f>
        <v>18</v>
      </c>
      <c r="Z60" s="7">
        <f>VLOOKUP(B60,'Razzball Projections'!$B$2:$W$322,22,FALSE)</f>
        <v>16</v>
      </c>
    </row>
    <row r="61" spans="1:26">
      <c r="A61" s="6">
        <f>VLOOKUP(B61&amp;"*",'Razzball Rankings'!$B$5:$G$204,6,FALSE)</f>
        <v>60</v>
      </c>
      <c r="B61" s="3" t="str">
        <f>'Razzball Projections'!B85</f>
        <v>Cordarrelle Patterson</v>
      </c>
      <c r="C61" s="2" t="str">
        <f>VLOOKUP(B61,'Razzball Projections'!$B$2:$W$322,2,FALSE)</f>
        <v>WR</v>
      </c>
      <c r="D61" s="2" t="str">
        <f>VLOOKUP(B61,'Razzball Projections'!$B$2:$W$322,3,FALSE)</f>
        <v>MIN</v>
      </c>
      <c r="F61" s="8">
        <f>VLOOKUP(B61,'Fantasy Pros ECR'!$B$6:$H$312,7,FALSE)</f>
        <v>52.638297870000002</v>
      </c>
      <c r="G61" s="8">
        <f>VLOOKUP(B61,'Fantasy Pros ADP'!$B$6:$M$253,12,FALSE)</f>
        <v>52.8</v>
      </c>
      <c r="H61" s="2">
        <f>VLOOKUP(B61,'Razzball Projections'!$B$2:$W$322,4,FALSE)</f>
        <v>0</v>
      </c>
      <c r="I61" s="2">
        <f>VLOOKUP(B61,'Razzball Projections'!$B$2:$W$322,5,FALSE)</f>
        <v>0</v>
      </c>
      <c r="J61" s="2">
        <f>VLOOKUP(B61,'Razzball Projections'!$B$2:$W$322,6,FALSE)</f>
        <v>0</v>
      </c>
      <c r="K61" s="2">
        <f>VLOOKUP(B61,'Razzball Projections'!$B$2:$W$322,7,FALSE)</f>
        <v>0</v>
      </c>
      <c r="L61" s="2">
        <f>VLOOKUP(B61,'Razzball Projections'!$B$2:$W$322,8,FALSE)</f>
        <v>0</v>
      </c>
      <c r="M61" s="2">
        <f>VLOOKUP(B61,'Razzball Projections'!$B$2:$W$322,9,FALSE)</f>
        <v>0</v>
      </c>
      <c r="N61" s="2">
        <f>VLOOKUP(B61,'Razzball Projections'!$B$2:$W$322,10,FALSE)</f>
        <v>18</v>
      </c>
      <c r="O61" s="2">
        <f>VLOOKUP(B61,'Razzball Projections'!$B$2:$W$322,11,FALSE)</f>
        <v>115</v>
      </c>
      <c r="P61" s="2">
        <f>VLOOKUP(B61,'Razzball Projections'!$B$2:$W$322,12,FALSE)</f>
        <v>1</v>
      </c>
      <c r="Q61" s="2">
        <f>VLOOKUP(B61,'Razzball Projections'!$B$2:$W$322,13,FALSE)</f>
        <v>1</v>
      </c>
      <c r="R61" s="2">
        <f>VLOOKUP(B61,'Razzball Projections'!$B$2:$W$322,14,FALSE)</f>
        <v>59</v>
      </c>
      <c r="S61" s="2">
        <f>VLOOKUP(B61,'Razzball Projections'!$B$2:$W$322,15,FALSE)</f>
        <v>831</v>
      </c>
      <c r="T61" s="2">
        <f>VLOOKUP(B61,'Razzball Projections'!$B$2:$W$322,16,FALSE)</f>
        <v>6</v>
      </c>
      <c r="U61" s="8">
        <f>VLOOKUP(B61,'Razzball Projections'!$B$2:$W$322,17,FALSE)</f>
        <v>134.6</v>
      </c>
      <c r="V61" s="8">
        <f>VLOOKUP(B61,'Razzball Projections'!$B$2:$W$322,18,FALSE)</f>
        <v>164.1</v>
      </c>
      <c r="W61" s="8">
        <f>VLOOKUP(B61,'Razzball Projections'!$B$2:$W$322,19,FALSE)</f>
        <v>193.6</v>
      </c>
      <c r="X61" s="7">
        <f>VLOOKUP(B61,'Razzball Projections'!$B$2:$W$322,20,FALSE)</f>
        <v>22</v>
      </c>
      <c r="Y61" s="7">
        <f>VLOOKUP(B61,'Razzball Projections'!$B$2:$W$322,21,FALSE)</f>
        <v>23</v>
      </c>
      <c r="Z61" s="7">
        <f>VLOOKUP(B61,'Razzball Projections'!$B$2:$W$322,22,FALSE)</f>
        <v>23</v>
      </c>
    </row>
    <row r="62" spans="1:26">
      <c r="A62" s="6">
        <f>VLOOKUP(B62&amp;"*",'Razzball Rankings'!$B$5:$G$204,6,FALSE)</f>
        <v>61</v>
      </c>
      <c r="B62" s="3" t="str">
        <f>'Razzball Projections'!B15</f>
        <v>Robert Griffin III</v>
      </c>
      <c r="C62" s="2" t="str">
        <f>VLOOKUP(B62,'Razzball Projections'!$B$2:$W$322,2,FALSE)</f>
        <v>QB</v>
      </c>
      <c r="D62" s="2" t="str">
        <f>VLOOKUP(B62,'Razzball Projections'!$B$2:$W$322,3,FALSE)</f>
        <v>WAS</v>
      </c>
      <c r="F62" s="8">
        <f>VLOOKUP(B62,'Fantasy Pros ECR'!$B$6:$H$312,7,FALSE)</f>
        <v>69.702127660000002</v>
      </c>
      <c r="G62" s="8">
        <f>VLOOKUP(B62,'Fantasy Pros ADP'!$B$6:$M$253,12,FALSE)</f>
        <v>62</v>
      </c>
      <c r="H62" s="2">
        <f>VLOOKUP(B62,'Razzball Projections'!$B$2:$W$322,4,FALSE)</f>
        <v>511</v>
      </c>
      <c r="I62" s="2">
        <f>VLOOKUP(B62,'Razzball Projections'!$B$2:$W$322,5,FALSE)</f>
        <v>305</v>
      </c>
      <c r="J62" s="2">
        <f>VLOOKUP(B62,'Razzball Projections'!$B$2:$W$322,6,FALSE)</f>
        <v>59.7</v>
      </c>
      <c r="K62" s="2">
        <f>VLOOKUP(B62,'Razzball Projections'!$B$2:$W$322,7,FALSE)</f>
        <v>3711</v>
      </c>
      <c r="L62" s="2">
        <f>VLOOKUP(B62,'Razzball Projections'!$B$2:$W$322,8,FALSE)</f>
        <v>26</v>
      </c>
      <c r="M62" s="2">
        <f>VLOOKUP(B62,'Razzball Projections'!$B$2:$W$322,9,FALSE)</f>
        <v>14</v>
      </c>
      <c r="N62" s="2">
        <f>VLOOKUP(B62,'Razzball Projections'!$B$2:$W$322,10,FALSE)</f>
        <v>87</v>
      </c>
      <c r="O62" s="2">
        <f>VLOOKUP(B62,'Razzball Projections'!$B$2:$W$322,11,FALSE)</f>
        <v>498</v>
      </c>
      <c r="P62" s="2">
        <f>VLOOKUP(B62,'Razzball Projections'!$B$2:$W$322,12,FALSE)</f>
        <v>4</v>
      </c>
      <c r="Q62" s="2">
        <f>VLOOKUP(B62,'Razzball Projections'!$B$2:$W$322,13,FALSE)</f>
        <v>2</v>
      </c>
      <c r="R62" s="2">
        <f>VLOOKUP(B62,'Razzball Projections'!$B$2:$W$322,14,FALSE)</f>
        <v>0</v>
      </c>
      <c r="S62" s="2">
        <f>VLOOKUP(B62,'Razzball Projections'!$B$2:$W$322,15,FALSE)</f>
        <v>0</v>
      </c>
      <c r="T62" s="2">
        <f>VLOOKUP(B62,'Razzball Projections'!$B$2:$W$322,16,FALSE)</f>
        <v>0</v>
      </c>
      <c r="U62" s="8">
        <f>VLOOKUP(B62,'Razzball Projections'!$B$2:$W$322,17,FALSE)</f>
        <v>294.24</v>
      </c>
      <c r="V62" s="8">
        <f>VLOOKUP(B62,'Razzball Projections'!$B$2:$W$322,18,FALSE)</f>
        <v>294.24</v>
      </c>
      <c r="W62" s="8">
        <f>VLOOKUP(B62,'Razzball Projections'!$B$2:$W$322,19,FALSE)</f>
        <v>294.24</v>
      </c>
      <c r="X62" s="7">
        <f>VLOOKUP(B62,'Razzball Projections'!$B$2:$W$322,20,FALSE)</f>
        <v>15</v>
      </c>
      <c r="Y62" s="7">
        <f>VLOOKUP(B62,'Razzball Projections'!$B$2:$W$322,21,FALSE)</f>
        <v>13</v>
      </c>
      <c r="Z62" s="7">
        <f>VLOOKUP(B62,'Razzball Projections'!$B$2:$W$322,22,FALSE)</f>
        <v>11</v>
      </c>
    </row>
    <row r="63" spans="1:26">
      <c r="A63" s="6">
        <f>VLOOKUP(B63&amp;"*",'Razzball Rankings'!$B$5:$G$204,6,FALSE)</f>
        <v>62</v>
      </c>
      <c r="B63" s="3" t="str">
        <f>'Razzball Projections'!B79</f>
        <v>Larry Fitzgerald</v>
      </c>
      <c r="C63" s="2" t="str">
        <f>VLOOKUP(B63,'Razzball Projections'!$B$2:$W$322,2,FALSE)</f>
        <v>WR</v>
      </c>
      <c r="D63" s="2" t="str">
        <f>VLOOKUP(B63,'Razzball Projections'!$B$2:$W$322,3,FALSE)</f>
        <v>ARI</v>
      </c>
      <c r="F63" s="8">
        <f>VLOOKUP(B63,'Fantasy Pros ECR'!$B$6:$H$312,7,FALSE)</f>
        <v>41.212765959999999</v>
      </c>
      <c r="G63" s="8">
        <f>VLOOKUP(B63,'Fantasy Pros ADP'!$B$6:$M$253,12,FALSE)</f>
        <v>36.4</v>
      </c>
      <c r="H63" s="2">
        <f>VLOOKUP(B63,'Razzball Projections'!$B$2:$W$322,4,FALSE)</f>
        <v>0</v>
      </c>
      <c r="I63" s="2">
        <f>VLOOKUP(B63,'Razzball Projections'!$B$2:$W$322,5,FALSE)</f>
        <v>0</v>
      </c>
      <c r="J63" s="2">
        <f>VLOOKUP(B63,'Razzball Projections'!$B$2:$W$322,6,FALSE)</f>
        <v>0</v>
      </c>
      <c r="K63" s="2">
        <f>VLOOKUP(B63,'Razzball Projections'!$B$2:$W$322,7,FALSE)</f>
        <v>0</v>
      </c>
      <c r="L63" s="2">
        <f>VLOOKUP(B63,'Razzball Projections'!$B$2:$W$322,8,FALSE)</f>
        <v>0</v>
      </c>
      <c r="M63" s="2">
        <f>VLOOKUP(B63,'Razzball Projections'!$B$2:$W$322,9,FALSE)</f>
        <v>0</v>
      </c>
      <c r="N63" s="2">
        <f>VLOOKUP(B63,'Razzball Projections'!$B$2:$W$322,10,FALSE)</f>
        <v>1</v>
      </c>
      <c r="O63" s="2">
        <f>VLOOKUP(B63,'Razzball Projections'!$B$2:$W$322,11,FALSE)</f>
        <v>7</v>
      </c>
      <c r="P63" s="2">
        <f>VLOOKUP(B63,'Razzball Projections'!$B$2:$W$322,12,FALSE)</f>
        <v>0</v>
      </c>
      <c r="Q63" s="2">
        <f>VLOOKUP(B63,'Razzball Projections'!$B$2:$W$322,13,FALSE)</f>
        <v>0</v>
      </c>
      <c r="R63" s="2">
        <f>VLOOKUP(B63,'Razzball Projections'!$B$2:$W$322,14,FALSE)</f>
        <v>73</v>
      </c>
      <c r="S63" s="2">
        <f>VLOOKUP(B63,'Razzball Projections'!$B$2:$W$322,15,FALSE)</f>
        <v>924</v>
      </c>
      <c r="T63" s="2">
        <f>VLOOKUP(B63,'Razzball Projections'!$B$2:$W$322,16,FALSE)</f>
        <v>6</v>
      </c>
      <c r="U63" s="8">
        <f>VLOOKUP(B63,'Razzball Projections'!$B$2:$W$322,17,FALSE)</f>
        <v>129.1</v>
      </c>
      <c r="V63" s="8">
        <f>VLOOKUP(B63,'Razzball Projections'!$B$2:$W$322,18,FALSE)</f>
        <v>165.6</v>
      </c>
      <c r="W63" s="8">
        <f>VLOOKUP(B63,'Razzball Projections'!$B$2:$W$322,19,FALSE)</f>
        <v>202.1</v>
      </c>
      <c r="X63" s="7">
        <f>VLOOKUP(B63,'Razzball Projections'!$B$2:$W$322,20,FALSE)</f>
        <v>23</v>
      </c>
      <c r="Y63" s="7">
        <f>VLOOKUP(B63,'Razzball Projections'!$B$2:$W$322,21,FALSE)</f>
        <v>26</v>
      </c>
      <c r="Z63" s="7">
        <f>VLOOKUP(B63,'Razzball Projections'!$B$2:$W$322,22,FALSE)</f>
        <v>28</v>
      </c>
    </row>
    <row r="64" spans="1:26">
      <c r="A64" s="6">
        <f>VLOOKUP(B64&amp;"*",'Razzball Rankings'!$B$5:$G$204,6,FALSE)</f>
        <v>63</v>
      </c>
      <c r="B64" s="3" t="str">
        <f>'Razzball Projections'!B61</f>
        <v>Julian Edelman</v>
      </c>
      <c r="C64" s="2" t="str">
        <f>VLOOKUP(B64,'Razzball Projections'!$B$2:$W$322,2,FALSE)</f>
        <v>WR</v>
      </c>
      <c r="D64" s="2" t="str">
        <f>VLOOKUP(B64,'Razzball Projections'!$B$2:$W$322,3,FALSE)</f>
        <v>NE</v>
      </c>
      <c r="F64" s="8">
        <f>VLOOKUP(B64,'Fantasy Pros ECR'!$B$6:$H$312,7,FALSE)</f>
        <v>77.5</v>
      </c>
      <c r="G64" s="8">
        <f>VLOOKUP(B64,'Fantasy Pros ADP'!$B$6:$M$253,12,FALSE)</f>
        <v>71.400000000000006</v>
      </c>
      <c r="H64" s="2">
        <f>VLOOKUP(B64,'Razzball Projections'!$B$2:$W$322,4,FALSE)</f>
        <v>0</v>
      </c>
      <c r="I64" s="2">
        <f>VLOOKUP(B64,'Razzball Projections'!$B$2:$W$322,5,FALSE)</f>
        <v>0</v>
      </c>
      <c r="J64" s="2">
        <f>VLOOKUP(B64,'Razzball Projections'!$B$2:$W$322,6,FALSE)</f>
        <v>0</v>
      </c>
      <c r="K64" s="2">
        <f>VLOOKUP(B64,'Razzball Projections'!$B$2:$W$322,7,FALSE)</f>
        <v>0</v>
      </c>
      <c r="L64" s="2">
        <f>VLOOKUP(B64,'Razzball Projections'!$B$2:$W$322,8,FALSE)</f>
        <v>0</v>
      </c>
      <c r="M64" s="2">
        <f>VLOOKUP(B64,'Razzball Projections'!$B$2:$W$322,9,FALSE)</f>
        <v>0</v>
      </c>
      <c r="N64" s="2">
        <f>VLOOKUP(B64,'Razzball Projections'!$B$2:$W$322,10,FALSE)</f>
        <v>2</v>
      </c>
      <c r="O64" s="2">
        <f>VLOOKUP(B64,'Razzball Projections'!$B$2:$W$322,11,FALSE)</f>
        <v>17</v>
      </c>
      <c r="P64" s="2">
        <f>VLOOKUP(B64,'Razzball Projections'!$B$2:$W$322,12,FALSE)</f>
        <v>0</v>
      </c>
      <c r="Q64" s="2">
        <f>VLOOKUP(B64,'Razzball Projections'!$B$2:$W$322,13,FALSE)</f>
        <v>1</v>
      </c>
      <c r="R64" s="2">
        <f>VLOOKUP(B64,'Razzball Projections'!$B$2:$W$322,14,FALSE)</f>
        <v>90</v>
      </c>
      <c r="S64" s="2">
        <f>VLOOKUP(B64,'Razzball Projections'!$B$2:$W$322,15,FALSE)</f>
        <v>989</v>
      </c>
      <c r="T64" s="2">
        <f>VLOOKUP(B64,'Razzball Projections'!$B$2:$W$322,16,FALSE)</f>
        <v>5</v>
      </c>
      <c r="U64" s="8">
        <f>VLOOKUP(B64,'Razzball Projections'!$B$2:$W$322,17,FALSE)</f>
        <v>128.6</v>
      </c>
      <c r="V64" s="8">
        <f>VLOOKUP(B64,'Razzball Projections'!$B$2:$W$322,18,FALSE)</f>
        <v>173.6</v>
      </c>
      <c r="W64" s="8">
        <f>VLOOKUP(B64,'Razzball Projections'!$B$2:$W$322,19,FALSE)</f>
        <v>218.6</v>
      </c>
      <c r="X64" s="7">
        <f>VLOOKUP(B64,'Razzball Projections'!$B$2:$W$322,20,FALSE)</f>
        <v>13</v>
      </c>
      <c r="Y64" s="7">
        <f>VLOOKUP(B64,'Razzball Projections'!$B$2:$W$322,21,FALSE)</f>
        <v>19</v>
      </c>
      <c r="Z64" s="7">
        <f>VLOOKUP(B64,'Razzball Projections'!$B$2:$W$322,22,FALSE)</f>
        <v>22</v>
      </c>
    </row>
    <row r="65" spans="1:26">
      <c r="A65" s="6">
        <f>VLOOKUP(B65&amp;"*",'Razzball Rankings'!$B$5:$G$204,6,FALSE)</f>
        <v>64</v>
      </c>
      <c r="B65" s="3" t="str">
        <f>'Razzball Projections'!B104</f>
        <v>Toby Gerhart</v>
      </c>
      <c r="C65" s="2" t="str">
        <f>VLOOKUP(B65,'Razzball Projections'!$B$2:$W$322,2,FALSE)</f>
        <v>RB</v>
      </c>
      <c r="D65" s="2" t="str">
        <f>VLOOKUP(B65,'Razzball Projections'!$B$2:$W$322,3,FALSE)</f>
        <v>JAC</v>
      </c>
      <c r="F65" s="8">
        <f>VLOOKUP(B65,'Fantasy Pros ECR'!$B$6:$H$312,7,FALSE)</f>
        <v>35.95744681</v>
      </c>
      <c r="G65" s="8">
        <f>VLOOKUP(B65,'Fantasy Pros ADP'!$B$6:$M$253,12,FALSE)</f>
        <v>47.4</v>
      </c>
      <c r="H65" s="2">
        <f>VLOOKUP(B65,'Razzball Projections'!$B$2:$W$322,4,FALSE)</f>
        <v>0</v>
      </c>
      <c r="I65" s="2">
        <f>VLOOKUP(B65,'Razzball Projections'!$B$2:$W$322,5,FALSE)</f>
        <v>0</v>
      </c>
      <c r="J65" s="2">
        <f>VLOOKUP(B65,'Razzball Projections'!$B$2:$W$322,6,FALSE)</f>
        <v>0</v>
      </c>
      <c r="K65" s="2">
        <f>VLOOKUP(B65,'Razzball Projections'!$B$2:$W$322,7,FALSE)</f>
        <v>0</v>
      </c>
      <c r="L65" s="2">
        <f>VLOOKUP(B65,'Razzball Projections'!$B$2:$W$322,8,FALSE)</f>
        <v>0</v>
      </c>
      <c r="M65" s="2">
        <f>VLOOKUP(B65,'Razzball Projections'!$B$2:$W$322,9,FALSE)</f>
        <v>0</v>
      </c>
      <c r="N65" s="2">
        <f>VLOOKUP(B65,'Razzball Projections'!$B$2:$W$322,10,FALSE)</f>
        <v>231</v>
      </c>
      <c r="O65" s="2">
        <f>VLOOKUP(B65,'Razzball Projections'!$B$2:$W$322,11,FALSE)</f>
        <v>878</v>
      </c>
      <c r="P65" s="2">
        <f>VLOOKUP(B65,'Razzball Projections'!$B$2:$W$322,12,FALSE)</f>
        <v>5</v>
      </c>
      <c r="Q65" s="2">
        <f>VLOOKUP(B65,'Razzball Projections'!$B$2:$W$322,13,FALSE)</f>
        <v>3</v>
      </c>
      <c r="R65" s="2">
        <f>VLOOKUP(B65,'Razzball Projections'!$B$2:$W$322,14,FALSE)</f>
        <v>35</v>
      </c>
      <c r="S65" s="2">
        <f>VLOOKUP(B65,'Razzball Projections'!$B$2:$W$322,15,FALSE)</f>
        <v>218</v>
      </c>
      <c r="T65" s="2">
        <f>VLOOKUP(B65,'Razzball Projections'!$B$2:$W$322,16,FALSE)</f>
        <v>1</v>
      </c>
      <c r="U65" s="8">
        <f>VLOOKUP(B65,'Razzball Projections'!$B$2:$W$322,17,FALSE)</f>
        <v>139.6</v>
      </c>
      <c r="V65" s="8">
        <f>VLOOKUP(B65,'Razzball Projections'!$B$2:$W$322,18,FALSE)</f>
        <v>157.1</v>
      </c>
      <c r="W65" s="8">
        <f>VLOOKUP(B65,'Razzball Projections'!$B$2:$W$322,19,FALSE)</f>
        <v>174.6</v>
      </c>
      <c r="X65" s="7">
        <f>VLOOKUP(B65,'Razzball Projections'!$B$2:$W$322,20,FALSE)</f>
        <v>26</v>
      </c>
      <c r="Y65" s="7">
        <f>VLOOKUP(B65,'Razzball Projections'!$B$2:$W$322,21,FALSE)</f>
        <v>23</v>
      </c>
      <c r="Z65" s="7">
        <f>VLOOKUP(B65,'Razzball Projections'!$B$2:$W$322,22,FALSE)</f>
        <v>22</v>
      </c>
    </row>
    <row r="66" spans="1:26">
      <c r="A66" s="6">
        <f>VLOOKUP(B66&amp;"*",'Razzball Rankings'!$B$5:$G$204,6,FALSE)</f>
        <v>65</v>
      </c>
      <c r="B66" s="3" t="str">
        <f>'Razzball Projections'!B86</f>
        <v>Percy Harvin</v>
      </c>
      <c r="C66" s="2" t="str">
        <f>VLOOKUP(B66,'Razzball Projections'!$B$2:$W$322,2,FALSE)</f>
        <v>WR</v>
      </c>
      <c r="D66" s="2" t="str">
        <f>VLOOKUP(B66,'Razzball Projections'!$B$2:$W$322,3,FALSE)</f>
        <v>SEA</v>
      </c>
      <c r="F66" s="8">
        <f>VLOOKUP(B66,'Fantasy Pros ECR'!$B$6:$H$312,7,FALSE)</f>
        <v>57.361702129999998</v>
      </c>
      <c r="G66" s="8">
        <f>VLOOKUP(B66,'Fantasy Pros ADP'!$B$6:$M$253,12,FALSE)</f>
        <v>53.6</v>
      </c>
      <c r="H66" s="2">
        <f>VLOOKUP(B66,'Razzball Projections'!$B$2:$W$322,4,FALSE)</f>
        <v>0</v>
      </c>
      <c r="I66" s="2">
        <f>VLOOKUP(B66,'Razzball Projections'!$B$2:$W$322,5,FALSE)</f>
        <v>0</v>
      </c>
      <c r="J66" s="2">
        <f>VLOOKUP(B66,'Razzball Projections'!$B$2:$W$322,6,FALSE)</f>
        <v>0</v>
      </c>
      <c r="K66" s="2">
        <f>VLOOKUP(B66,'Razzball Projections'!$B$2:$W$322,7,FALSE)</f>
        <v>0</v>
      </c>
      <c r="L66" s="2">
        <f>VLOOKUP(B66,'Razzball Projections'!$B$2:$W$322,8,FALSE)</f>
        <v>0</v>
      </c>
      <c r="M66" s="2">
        <f>VLOOKUP(B66,'Razzball Projections'!$B$2:$W$322,9,FALSE)</f>
        <v>0</v>
      </c>
      <c r="N66" s="2">
        <f>VLOOKUP(B66,'Razzball Projections'!$B$2:$W$322,10,FALSE)</f>
        <v>21</v>
      </c>
      <c r="O66" s="2">
        <f>VLOOKUP(B66,'Razzball Projections'!$B$2:$W$322,11,FALSE)</f>
        <v>113</v>
      </c>
      <c r="P66" s="2">
        <f>VLOOKUP(B66,'Razzball Projections'!$B$2:$W$322,12,FALSE)</f>
        <v>1</v>
      </c>
      <c r="Q66" s="2">
        <f>VLOOKUP(B66,'Razzball Projections'!$B$2:$W$322,13,FALSE)</f>
        <v>1</v>
      </c>
      <c r="R66" s="2">
        <f>VLOOKUP(B66,'Razzball Projections'!$B$2:$W$322,14,FALSE)</f>
        <v>65</v>
      </c>
      <c r="S66" s="2">
        <f>VLOOKUP(B66,'Razzball Projections'!$B$2:$W$322,15,FALSE)</f>
        <v>817</v>
      </c>
      <c r="T66" s="2">
        <f>VLOOKUP(B66,'Razzball Projections'!$B$2:$W$322,16,FALSE)</f>
        <v>5</v>
      </c>
      <c r="U66" s="8">
        <f>VLOOKUP(B66,'Razzball Projections'!$B$2:$W$322,17,FALSE)</f>
        <v>128</v>
      </c>
      <c r="V66" s="8">
        <f>VLOOKUP(B66,'Razzball Projections'!$B$2:$W$322,18,FALSE)</f>
        <v>160.5</v>
      </c>
      <c r="W66" s="8">
        <f>VLOOKUP(B66,'Razzball Projections'!$B$2:$W$322,19,FALSE)</f>
        <v>193</v>
      </c>
      <c r="X66" s="7">
        <f>VLOOKUP(B66,'Razzball Projections'!$B$2:$W$322,20,FALSE)</f>
        <v>18</v>
      </c>
      <c r="Y66" s="7">
        <f>VLOOKUP(B66,'Razzball Projections'!$B$2:$W$322,21,FALSE)</f>
        <v>20</v>
      </c>
      <c r="Z66" s="7">
        <f>VLOOKUP(B66,'Razzball Projections'!$B$2:$W$322,22,FALSE)</f>
        <v>21</v>
      </c>
    </row>
    <row r="67" spans="1:26">
      <c r="A67" s="6">
        <f>VLOOKUP(B67&amp;"*",'Razzball Rankings'!$B$5:$G$204,6,FALSE)</f>
        <v>66</v>
      </c>
      <c r="B67" s="3" t="str">
        <f>'Razzball Projections'!B77</f>
        <v>Danny Woodhead</v>
      </c>
      <c r="C67" s="2" t="str">
        <f>VLOOKUP(B67,'Razzball Projections'!$B$2:$W$322,2,FALSE)</f>
        <v>RB</v>
      </c>
      <c r="D67" s="2" t="str">
        <f>VLOOKUP(B67,'Razzball Projections'!$B$2:$W$322,3,FALSE)</f>
        <v>SD</v>
      </c>
      <c r="F67" s="8">
        <f>VLOOKUP(B67,'Fantasy Pros ECR'!$B$6:$H$312,7,FALSE)</f>
        <v>107.46511630000001</v>
      </c>
      <c r="G67" s="8">
        <f>VLOOKUP(B67,'Fantasy Pros ADP'!$B$6:$M$253,12,FALSE)</f>
        <v>111.2</v>
      </c>
      <c r="H67" s="2">
        <f>VLOOKUP(B67,'Razzball Projections'!$B$2:$W$322,4,FALSE)</f>
        <v>0</v>
      </c>
      <c r="I67" s="2">
        <f>VLOOKUP(B67,'Razzball Projections'!$B$2:$W$322,5,FALSE)</f>
        <v>0</v>
      </c>
      <c r="J67" s="2">
        <f>VLOOKUP(B67,'Razzball Projections'!$B$2:$W$322,6,FALSE)</f>
        <v>0</v>
      </c>
      <c r="K67" s="2">
        <f>VLOOKUP(B67,'Razzball Projections'!$B$2:$W$322,7,FALSE)</f>
        <v>0</v>
      </c>
      <c r="L67" s="2">
        <f>VLOOKUP(B67,'Razzball Projections'!$B$2:$W$322,8,FALSE)</f>
        <v>0</v>
      </c>
      <c r="M67" s="2">
        <f>VLOOKUP(B67,'Razzball Projections'!$B$2:$W$322,9,FALSE)</f>
        <v>0</v>
      </c>
      <c r="N67" s="2">
        <f>VLOOKUP(B67,'Razzball Projections'!$B$2:$W$322,10,FALSE)</f>
        <v>81</v>
      </c>
      <c r="O67" s="2">
        <f>VLOOKUP(B67,'Razzball Projections'!$B$2:$W$322,11,FALSE)</f>
        <v>359</v>
      </c>
      <c r="P67" s="2">
        <f>VLOOKUP(B67,'Razzball Projections'!$B$2:$W$322,12,FALSE)</f>
        <v>3</v>
      </c>
      <c r="Q67" s="2">
        <f>VLOOKUP(B67,'Razzball Projections'!$B$2:$W$322,13,FALSE)</f>
        <v>1</v>
      </c>
      <c r="R67" s="2">
        <f>VLOOKUP(B67,'Razzball Projections'!$B$2:$W$322,14,FALSE)</f>
        <v>67</v>
      </c>
      <c r="S67" s="2">
        <f>VLOOKUP(B67,'Razzball Projections'!$B$2:$W$322,15,FALSE)</f>
        <v>576</v>
      </c>
      <c r="T67" s="2">
        <f>VLOOKUP(B67,'Razzball Projections'!$B$2:$W$322,16,FALSE)</f>
        <v>5</v>
      </c>
      <c r="U67" s="8">
        <f>VLOOKUP(B67,'Razzball Projections'!$B$2:$W$322,17,FALSE)</f>
        <v>139.5</v>
      </c>
      <c r="V67" s="8">
        <f>VLOOKUP(B67,'Razzball Projections'!$B$2:$W$322,18,FALSE)</f>
        <v>173</v>
      </c>
      <c r="W67" s="8">
        <f>VLOOKUP(B67,'Razzball Projections'!$B$2:$W$322,19,FALSE)</f>
        <v>206.5</v>
      </c>
      <c r="X67" s="7">
        <f>VLOOKUP(B67,'Razzball Projections'!$B$2:$W$322,20,FALSE)</f>
        <v>14</v>
      </c>
      <c r="Y67" s="7">
        <f>VLOOKUP(B67,'Razzball Projections'!$B$2:$W$322,21,FALSE)</f>
        <v>17</v>
      </c>
      <c r="Z67" s="7">
        <f>VLOOKUP(B67,'Razzball Projections'!$B$2:$W$322,22,FALSE)</f>
        <v>19</v>
      </c>
    </row>
    <row r="68" spans="1:26">
      <c r="A68" s="6">
        <f>VLOOKUP(B68&amp;"*",'Razzball Rankings'!$B$5:$G$204,6,FALSE)</f>
        <v>67</v>
      </c>
      <c r="B68" s="3" t="str">
        <f>'Razzball Projections'!B102</f>
        <v>Kenny Stills</v>
      </c>
      <c r="C68" s="2" t="str">
        <f>VLOOKUP(B68,'Razzball Projections'!$B$2:$W$322,2,FALSE)</f>
        <v>WR</v>
      </c>
      <c r="D68" s="2" t="str">
        <f>VLOOKUP(B68,'Razzball Projections'!$B$2:$W$322,3,FALSE)</f>
        <v>NO</v>
      </c>
      <c r="F68" s="8">
        <f>VLOOKUP(B68,'Fantasy Pros ECR'!$B$6:$H$312,7,FALSE)</f>
        <v>131.80952379999999</v>
      </c>
      <c r="G68" s="8">
        <f>VLOOKUP(B68,'Fantasy Pros ADP'!$B$6:$M$253,12,FALSE)</f>
        <v>166.6</v>
      </c>
      <c r="H68" s="2">
        <f>VLOOKUP(B68,'Razzball Projections'!$B$2:$W$322,4,FALSE)</f>
        <v>0</v>
      </c>
      <c r="I68" s="2">
        <f>VLOOKUP(B68,'Razzball Projections'!$B$2:$W$322,5,FALSE)</f>
        <v>0</v>
      </c>
      <c r="J68" s="2">
        <f>VLOOKUP(B68,'Razzball Projections'!$B$2:$W$322,6,FALSE)</f>
        <v>0</v>
      </c>
      <c r="K68" s="2">
        <f>VLOOKUP(B68,'Razzball Projections'!$B$2:$W$322,7,FALSE)</f>
        <v>0</v>
      </c>
      <c r="L68" s="2">
        <f>VLOOKUP(B68,'Razzball Projections'!$B$2:$W$322,8,FALSE)</f>
        <v>0</v>
      </c>
      <c r="M68" s="2">
        <f>VLOOKUP(B68,'Razzball Projections'!$B$2:$W$322,9,FALSE)</f>
        <v>0</v>
      </c>
      <c r="N68" s="2">
        <f>VLOOKUP(B68,'Razzball Projections'!$B$2:$W$322,10,FALSE)</f>
        <v>2</v>
      </c>
      <c r="O68" s="2">
        <f>VLOOKUP(B68,'Razzball Projections'!$B$2:$W$322,11,FALSE)</f>
        <v>12</v>
      </c>
      <c r="P68" s="2">
        <f>VLOOKUP(B68,'Razzball Projections'!$B$2:$W$322,12,FALSE)</f>
        <v>0</v>
      </c>
      <c r="Q68" s="2">
        <f>VLOOKUP(B68,'Razzball Projections'!$B$2:$W$322,13,FALSE)</f>
        <v>1</v>
      </c>
      <c r="R68" s="2">
        <f>VLOOKUP(B68,'Razzball Projections'!$B$2:$W$322,14,FALSE)</f>
        <v>55</v>
      </c>
      <c r="S68" s="2">
        <f>VLOOKUP(B68,'Razzball Projections'!$B$2:$W$322,15,FALSE)</f>
        <v>864</v>
      </c>
      <c r="T68" s="2">
        <f>VLOOKUP(B68,'Razzball Projections'!$B$2:$W$322,16,FALSE)</f>
        <v>6</v>
      </c>
      <c r="U68" s="8">
        <f>VLOOKUP(B68,'Razzball Projections'!$B$2:$W$322,17,FALSE)</f>
        <v>122.6</v>
      </c>
      <c r="V68" s="8">
        <f>VLOOKUP(B68,'Razzball Projections'!$B$2:$W$322,18,FALSE)</f>
        <v>150.1</v>
      </c>
      <c r="W68" s="8">
        <f>VLOOKUP(B68,'Razzball Projections'!$B$2:$W$322,19,FALSE)</f>
        <v>177.6</v>
      </c>
      <c r="X68" s="7">
        <f>VLOOKUP(B68,'Razzball Projections'!$B$2:$W$322,20,FALSE)</f>
        <v>4</v>
      </c>
      <c r="Y68" s="7">
        <f>VLOOKUP(B68,'Razzball Projections'!$B$2:$W$322,21,FALSE)</f>
        <v>2</v>
      </c>
      <c r="Z68" s="7">
        <f>VLOOKUP(B68,'Razzball Projections'!$B$2:$W$322,22,FALSE)</f>
        <v>2</v>
      </c>
    </row>
    <row r="69" spans="1:26">
      <c r="A69" s="6">
        <f>VLOOKUP(B69&amp;"*",'Razzball Rankings'!$B$5:$G$204,6,FALSE)</f>
        <v>68</v>
      </c>
      <c r="B69" s="3" t="str">
        <f>'Razzball Projections'!B76</f>
        <v>Jason Witten</v>
      </c>
      <c r="C69" s="2" t="str">
        <f>VLOOKUP(B69,'Razzball Projections'!$B$2:$W$322,2,FALSE)</f>
        <v>TE</v>
      </c>
      <c r="D69" s="2" t="str">
        <f>VLOOKUP(B69,'Razzball Projections'!$B$2:$W$322,3,FALSE)</f>
        <v>DAL</v>
      </c>
      <c r="F69" s="8">
        <f>VLOOKUP(B69,'Fantasy Pros ECR'!$B$6:$H$312,7,FALSE)</f>
        <v>81.065217390000001</v>
      </c>
      <c r="G69" s="8">
        <f>VLOOKUP(B69,'Fantasy Pros ADP'!$B$6:$M$253,12,FALSE)</f>
        <v>59.8</v>
      </c>
      <c r="H69" s="2">
        <f>VLOOKUP(B69,'Razzball Projections'!$B$2:$W$322,4,FALSE)</f>
        <v>0</v>
      </c>
      <c r="I69" s="2">
        <f>VLOOKUP(B69,'Razzball Projections'!$B$2:$W$322,5,FALSE)</f>
        <v>0</v>
      </c>
      <c r="J69" s="2">
        <f>VLOOKUP(B69,'Razzball Projections'!$B$2:$W$322,6,FALSE)</f>
        <v>0</v>
      </c>
      <c r="K69" s="2">
        <f>VLOOKUP(B69,'Razzball Projections'!$B$2:$W$322,7,FALSE)</f>
        <v>0</v>
      </c>
      <c r="L69" s="2">
        <f>VLOOKUP(B69,'Razzball Projections'!$B$2:$W$322,8,FALSE)</f>
        <v>0</v>
      </c>
      <c r="M69" s="2">
        <f>VLOOKUP(B69,'Razzball Projections'!$B$2:$W$322,9,FALSE)</f>
        <v>0</v>
      </c>
      <c r="N69" s="2">
        <f>VLOOKUP(B69,'Razzball Projections'!$B$2:$W$322,10,FALSE)</f>
        <v>0</v>
      </c>
      <c r="O69" s="2">
        <f>VLOOKUP(B69,'Razzball Projections'!$B$2:$W$322,11,FALSE)</f>
        <v>0</v>
      </c>
      <c r="P69" s="2">
        <f>VLOOKUP(B69,'Razzball Projections'!$B$2:$W$322,12,FALSE)</f>
        <v>0</v>
      </c>
      <c r="Q69" s="2">
        <f>VLOOKUP(B69,'Razzball Projections'!$B$2:$W$322,13,FALSE)</f>
        <v>0</v>
      </c>
      <c r="R69" s="2">
        <f>VLOOKUP(B69,'Razzball Projections'!$B$2:$W$322,14,FALSE)</f>
        <v>81</v>
      </c>
      <c r="S69" s="2">
        <f>VLOOKUP(B69,'Razzball Projections'!$B$2:$W$322,15,FALSE)</f>
        <v>897</v>
      </c>
      <c r="T69" s="2">
        <f>VLOOKUP(B69,'Razzball Projections'!$B$2:$W$322,16,FALSE)</f>
        <v>6</v>
      </c>
      <c r="U69" s="8">
        <f>VLOOKUP(B69,'Razzball Projections'!$B$2:$W$322,17,FALSE)</f>
        <v>125.7</v>
      </c>
      <c r="V69" s="8">
        <f>VLOOKUP(B69,'Razzball Projections'!$B$2:$W$322,18,FALSE)</f>
        <v>166.2</v>
      </c>
      <c r="W69" s="8">
        <f>VLOOKUP(B69,'Razzball Projections'!$B$2:$W$322,19,FALSE)</f>
        <v>206.7</v>
      </c>
      <c r="X69" s="7">
        <f>VLOOKUP(B69,'Razzball Projections'!$B$2:$W$322,20,FALSE)</f>
        <v>15</v>
      </c>
      <c r="Y69" s="7">
        <f>VLOOKUP(B69,'Razzball Projections'!$B$2:$W$322,21,FALSE)</f>
        <v>18</v>
      </c>
      <c r="Z69" s="7">
        <f>VLOOKUP(B69,'Razzball Projections'!$B$2:$W$322,22,FALSE)</f>
        <v>19</v>
      </c>
    </row>
    <row r="70" spans="1:26">
      <c r="A70" s="6">
        <f>VLOOKUP(B70&amp;"*",'Razzball Rankings'!$B$5:$G$204,6,FALSE)</f>
        <v>69</v>
      </c>
      <c r="B70" s="3" t="str">
        <f>'Razzball Projections'!B78</f>
        <v>Pierre Thomas</v>
      </c>
      <c r="C70" s="2" t="str">
        <f>VLOOKUP(B70,'Razzball Projections'!$B$2:$W$322,2,FALSE)</f>
        <v>RB</v>
      </c>
      <c r="D70" s="2" t="str">
        <f>VLOOKUP(B70,'Razzball Projections'!$B$2:$W$322,3,FALSE)</f>
        <v>NO</v>
      </c>
      <c r="F70" s="8">
        <f>VLOOKUP(B70,'Fantasy Pros ECR'!$B$6:$H$312,7,FALSE)</f>
        <v>82.382978719999997</v>
      </c>
      <c r="G70" s="8">
        <f>VLOOKUP(B70,'Fantasy Pros ADP'!$B$6:$M$253,12,FALSE)</f>
        <v>93</v>
      </c>
      <c r="H70" s="2">
        <f>VLOOKUP(B70,'Razzball Projections'!$B$2:$W$322,4,FALSE)</f>
        <v>0</v>
      </c>
      <c r="I70" s="2">
        <f>VLOOKUP(B70,'Razzball Projections'!$B$2:$W$322,5,FALSE)</f>
        <v>0</v>
      </c>
      <c r="J70" s="2">
        <f>VLOOKUP(B70,'Razzball Projections'!$B$2:$W$322,6,FALSE)</f>
        <v>0</v>
      </c>
      <c r="K70" s="2">
        <f>VLOOKUP(B70,'Razzball Projections'!$B$2:$W$322,7,FALSE)</f>
        <v>0</v>
      </c>
      <c r="L70" s="2">
        <f>VLOOKUP(B70,'Razzball Projections'!$B$2:$W$322,8,FALSE)</f>
        <v>0</v>
      </c>
      <c r="M70" s="2">
        <f>VLOOKUP(B70,'Razzball Projections'!$B$2:$W$322,9,FALSE)</f>
        <v>0</v>
      </c>
      <c r="N70" s="2">
        <f>VLOOKUP(B70,'Razzball Projections'!$B$2:$W$322,10,FALSE)</f>
        <v>131</v>
      </c>
      <c r="O70" s="2">
        <f>VLOOKUP(B70,'Razzball Projections'!$B$2:$W$322,11,FALSE)</f>
        <v>548</v>
      </c>
      <c r="P70" s="2">
        <f>VLOOKUP(B70,'Razzball Projections'!$B$2:$W$322,12,FALSE)</f>
        <v>3</v>
      </c>
      <c r="Q70" s="2">
        <f>VLOOKUP(B70,'Razzball Projections'!$B$2:$W$322,13,FALSE)</f>
        <v>1</v>
      </c>
      <c r="R70" s="2">
        <f>VLOOKUP(B70,'Razzball Projections'!$B$2:$W$322,14,FALSE)</f>
        <v>67</v>
      </c>
      <c r="S70" s="2">
        <f>VLOOKUP(B70,'Razzball Projections'!$B$2:$W$322,15,FALSE)</f>
        <v>496</v>
      </c>
      <c r="T70" s="2">
        <f>VLOOKUP(B70,'Razzball Projections'!$B$2:$W$322,16,FALSE)</f>
        <v>3</v>
      </c>
      <c r="U70" s="8">
        <f>VLOOKUP(B70,'Razzball Projections'!$B$2:$W$322,17,FALSE)</f>
        <v>137.80000000000001</v>
      </c>
      <c r="V70" s="8">
        <f>VLOOKUP(B70,'Razzball Projections'!$B$2:$W$322,18,FALSE)</f>
        <v>171.3</v>
      </c>
      <c r="W70" s="8">
        <f>VLOOKUP(B70,'Razzball Projections'!$B$2:$W$322,19,FALSE)</f>
        <v>204.8</v>
      </c>
      <c r="X70" s="7">
        <f>VLOOKUP(B70,'Razzball Projections'!$B$2:$W$322,20,FALSE)</f>
        <v>13</v>
      </c>
      <c r="Y70" s="7">
        <f>VLOOKUP(B70,'Razzball Projections'!$B$2:$W$322,21,FALSE)</f>
        <v>15</v>
      </c>
      <c r="Z70" s="7">
        <f>VLOOKUP(B70,'Razzball Projections'!$B$2:$W$322,22,FALSE)</f>
        <v>18</v>
      </c>
    </row>
    <row r="71" spans="1:26">
      <c r="A71" s="6">
        <f>VLOOKUP(B71&amp;"*",'Razzball Rankings'!$B$5:$G$204,6,FALSE)</f>
        <v>70</v>
      </c>
      <c r="B71" s="3" t="str">
        <f>'Razzball Projections'!B81</f>
        <v>Brian Hartline</v>
      </c>
      <c r="C71" s="2" t="str">
        <f>VLOOKUP(B71,'Razzball Projections'!$B$2:$W$322,2,FALSE)</f>
        <v>WR</v>
      </c>
      <c r="D71" s="2" t="str">
        <f>VLOOKUP(B71,'Razzball Projections'!$B$2:$W$322,3,FALSE)</f>
        <v>MIA</v>
      </c>
      <c r="F71" s="8">
        <f>VLOOKUP(B71,'Fantasy Pros ECR'!$B$6:$H$312,7,FALSE)</f>
        <v>125.4761905</v>
      </c>
      <c r="G71" s="8">
        <f>VLOOKUP(B71,'Fantasy Pros ADP'!$B$6:$M$253,12,FALSE)</f>
        <v>173.6</v>
      </c>
      <c r="H71" s="2">
        <f>VLOOKUP(B71,'Razzball Projections'!$B$2:$W$322,4,FALSE)</f>
        <v>0</v>
      </c>
      <c r="I71" s="2">
        <f>VLOOKUP(B71,'Razzball Projections'!$B$2:$W$322,5,FALSE)</f>
        <v>0</v>
      </c>
      <c r="J71" s="2">
        <f>VLOOKUP(B71,'Razzball Projections'!$B$2:$W$322,6,FALSE)</f>
        <v>0</v>
      </c>
      <c r="K71" s="2">
        <f>VLOOKUP(B71,'Razzball Projections'!$B$2:$W$322,7,FALSE)</f>
        <v>0</v>
      </c>
      <c r="L71" s="2">
        <f>VLOOKUP(B71,'Razzball Projections'!$B$2:$W$322,8,FALSE)</f>
        <v>0</v>
      </c>
      <c r="M71" s="2">
        <f>VLOOKUP(B71,'Razzball Projections'!$B$2:$W$322,9,FALSE)</f>
        <v>0</v>
      </c>
      <c r="N71" s="2">
        <f>VLOOKUP(B71,'Razzball Projections'!$B$2:$W$322,10,FALSE)</f>
        <v>0</v>
      </c>
      <c r="O71" s="2">
        <f>VLOOKUP(B71,'Razzball Projections'!$B$2:$W$322,11,FALSE)</f>
        <v>0</v>
      </c>
      <c r="P71" s="2">
        <f>VLOOKUP(B71,'Razzball Projections'!$B$2:$W$322,12,FALSE)</f>
        <v>0</v>
      </c>
      <c r="Q71" s="2">
        <f>VLOOKUP(B71,'Razzball Projections'!$B$2:$W$322,13,FALSE)</f>
        <v>1</v>
      </c>
      <c r="R71" s="2">
        <f>VLOOKUP(B71,'Razzball Projections'!$B$2:$W$322,14,FALSE)</f>
        <v>71</v>
      </c>
      <c r="S71" s="2">
        <f>VLOOKUP(B71,'Razzball Projections'!$B$2:$W$322,15,FALSE)</f>
        <v>976</v>
      </c>
      <c r="T71" s="2">
        <f>VLOOKUP(B71,'Razzball Projections'!$B$2:$W$322,16,FALSE)</f>
        <v>5</v>
      </c>
      <c r="U71" s="8">
        <f>VLOOKUP(B71,'Razzball Projections'!$B$2:$W$322,17,FALSE)</f>
        <v>125.6</v>
      </c>
      <c r="V71" s="8">
        <f>VLOOKUP(B71,'Razzball Projections'!$B$2:$W$322,18,FALSE)</f>
        <v>161.1</v>
      </c>
      <c r="W71" s="8">
        <f>VLOOKUP(B71,'Razzball Projections'!$B$2:$W$322,19,FALSE)</f>
        <v>196.6</v>
      </c>
      <c r="X71" s="7">
        <f>VLOOKUP(B71,'Razzball Projections'!$B$2:$W$322,20,FALSE)</f>
        <v>3</v>
      </c>
      <c r="Y71" s="7">
        <f>VLOOKUP(B71,'Razzball Projections'!$B$2:$W$322,21,FALSE)</f>
        <v>5</v>
      </c>
      <c r="Z71" s="7">
        <f>VLOOKUP(B71,'Razzball Projections'!$B$2:$W$322,22,FALSE)</f>
        <v>6</v>
      </c>
    </row>
    <row r="72" spans="1:26">
      <c r="A72" s="6">
        <f>VLOOKUP(B72&amp;"*",'Razzball Rankings'!$B$5:$G$204,6,FALSE)</f>
        <v>71</v>
      </c>
      <c r="B72" s="3" t="str">
        <f>'Razzball Projections'!B16</f>
        <v>Philip Rivers</v>
      </c>
      <c r="C72" s="2" t="str">
        <f>VLOOKUP(B72,'Razzball Projections'!$B$2:$W$322,2,FALSE)</f>
        <v>QB</v>
      </c>
      <c r="D72" s="2" t="str">
        <f>VLOOKUP(B72,'Razzball Projections'!$B$2:$W$322,3,FALSE)</f>
        <v>SD</v>
      </c>
      <c r="F72" s="8">
        <f>VLOOKUP(B72,'Fantasy Pros ECR'!$B$6:$H$312,7,FALSE)</f>
        <v>99.363636360000001</v>
      </c>
      <c r="G72" s="8">
        <f>VLOOKUP(B72,'Fantasy Pros ADP'!$B$6:$M$253,12,FALSE)</f>
        <v>105.4</v>
      </c>
      <c r="H72" s="2">
        <f>VLOOKUP(B72,'Razzball Projections'!$B$2:$W$322,4,FALSE)</f>
        <v>578</v>
      </c>
      <c r="I72" s="2">
        <f>VLOOKUP(B72,'Razzball Projections'!$B$2:$W$322,5,FALSE)</f>
        <v>399</v>
      </c>
      <c r="J72" s="2">
        <f>VLOOKUP(B72,'Razzball Projections'!$B$2:$W$322,6,FALSE)</f>
        <v>69</v>
      </c>
      <c r="K72" s="2">
        <f>VLOOKUP(B72,'Razzball Projections'!$B$2:$W$322,7,FALSE)</f>
        <v>4378</v>
      </c>
      <c r="L72" s="2">
        <f>VLOOKUP(B72,'Razzball Projections'!$B$2:$W$322,8,FALSE)</f>
        <v>36</v>
      </c>
      <c r="M72" s="2">
        <f>VLOOKUP(B72,'Razzball Projections'!$B$2:$W$322,9,FALSE)</f>
        <v>11</v>
      </c>
      <c r="N72" s="2">
        <f>VLOOKUP(B72,'Razzball Projections'!$B$2:$W$322,10,FALSE)</f>
        <v>24</v>
      </c>
      <c r="O72" s="2">
        <f>VLOOKUP(B72,'Razzball Projections'!$B$2:$W$322,11,FALSE)</f>
        <v>41</v>
      </c>
      <c r="P72" s="2">
        <f>VLOOKUP(B72,'Razzball Projections'!$B$2:$W$322,12,FALSE)</f>
        <v>0</v>
      </c>
      <c r="Q72" s="2">
        <f>VLOOKUP(B72,'Razzball Projections'!$B$2:$W$322,13,FALSE)</f>
        <v>4</v>
      </c>
      <c r="R72" s="2">
        <f>VLOOKUP(B72,'Razzball Projections'!$B$2:$W$322,14,FALSE)</f>
        <v>0</v>
      </c>
      <c r="S72" s="2">
        <f>VLOOKUP(B72,'Razzball Projections'!$B$2:$W$322,15,FALSE)</f>
        <v>0</v>
      </c>
      <c r="T72" s="2">
        <f>VLOOKUP(B72,'Razzball Projections'!$B$2:$W$322,16,FALSE)</f>
        <v>0</v>
      </c>
      <c r="U72" s="8">
        <f>VLOOKUP(B72,'Razzball Projections'!$B$2:$W$322,17,FALSE)</f>
        <v>294.22000000000003</v>
      </c>
      <c r="V72" s="8">
        <f>VLOOKUP(B72,'Razzball Projections'!$B$2:$W$322,18,FALSE)</f>
        <v>294.22000000000003</v>
      </c>
      <c r="W72" s="8">
        <f>VLOOKUP(B72,'Razzball Projections'!$B$2:$W$322,19,FALSE)</f>
        <v>294.22000000000003</v>
      </c>
      <c r="X72" s="7">
        <f>VLOOKUP(B72,'Razzball Projections'!$B$2:$W$322,20,FALSE)</f>
        <v>13</v>
      </c>
      <c r="Y72" s="7">
        <f>VLOOKUP(B72,'Razzball Projections'!$B$2:$W$322,21,FALSE)</f>
        <v>12</v>
      </c>
      <c r="Z72" s="7">
        <f>VLOOKUP(B72,'Razzball Projections'!$B$2:$W$322,22,FALSE)</f>
        <v>11</v>
      </c>
    </row>
    <row r="73" spans="1:26">
      <c r="A73" s="6">
        <f>VLOOKUP(B73&amp;"*",'Razzball Rankings'!$B$5:$G$204,6,FALSE)</f>
        <v>72</v>
      </c>
      <c r="B73" s="3" t="str">
        <f>'Razzball Projections'!B90</f>
        <v>Ray Rice</v>
      </c>
      <c r="C73" s="2" t="str">
        <f>VLOOKUP(B73,'Razzball Projections'!$B$2:$W$322,2,FALSE)</f>
        <v>RB</v>
      </c>
      <c r="D73" s="2" t="str">
        <f>VLOOKUP(B73,'Razzball Projections'!$B$2:$W$322,3,FALSE)</f>
        <v>BAL</v>
      </c>
      <c r="F73" s="8">
        <f>VLOOKUP(B73,'Fantasy Pros ECR'!$B$6:$H$312,7,FALSE)</f>
        <v>65.659574469999995</v>
      </c>
      <c r="G73" s="8">
        <f>VLOOKUP(B73,'Fantasy Pros ADP'!$B$6:$M$253,12,FALSE)</f>
        <v>67.599999999999994</v>
      </c>
      <c r="H73" s="2">
        <f>VLOOKUP(B73,'Razzball Projections'!$B$2:$W$322,4,FALSE)</f>
        <v>0</v>
      </c>
      <c r="I73" s="2">
        <f>VLOOKUP(B73,'Razzball Projections'!$B$2:$W$322,5,FALSE)</f>
        <v>0</v>
      </c>
      <c r="J73" s="2">
        <f>VLOOKUP(B73,'Razzball Projections'!$B$2:$W$322,6,FALSE)</f>
        <v>0</v>
      </c>
      <c r="K73" s="2">
        <f>VLOOKUP(B73,'Razzball Projections'!$B$2:$W$322,7,FALSE)</f>
        <v>0</v>
      </c>
      <c r="L73" s="2">
        <f>VLOOKUP(B73,'Razzball Projections'!$B$2:$W$322,8,FALSE)</f>
        <v>0</v>
      </c>
      <c r="M73" s="2">
        <f>VLOOKUP(B73,'Razzball Projections'!$B$2:$W$322,9,FALSE)</f>
        <v>0</v>
      </c>
      <c r="N73" s="2">
        <f>VLOOKUP(B73,'Razzball Projections'!$B$2:$W$322,10,FALSE)</f>
        <v>237</v>
      </c>
      <c r="O73" s="2">
        <f>VLOOKUP(B73,'Razzball Projections'!$B$2:$W$322,11,FALSE)</f>
        <v>778</v>
      </c>
      <c r="P73" s="2">
        <f>VLOOKUP(B73,'Razzball Projections'!$B$2:$W$322,12,FALSE)</f>
        <v>4</v>
      </c>
      <c r="Q73" s="2">
        <f>VLOOKUP(B73,'Razzball Projections'!$B$2:$W$322,13,FALSE)</f>
        <v>3</v>
      </c>
      <c r="R73" s="2">
        <f>VLOOKUP(B73,'Razzball Projections'!$B$2:$W$322,14,FALSE)</f>
        <v>51</v>
      </c>
      <c r="S73" s="2">
        <f>VLOOKUP(B73,'Razzball Projections'!$B$2:$W$322,15,FALSE)</f>
        <v>358</v>
      </c>
      <c r="T73" s="2">
        <f>VLOOKUP(B73,'Razzball Projections'!$B$2:$W$322,16,FALSE)</f>
        <v>1</v>
      </c>
      <c r="U73" s="8">
        <f>VLOOKUP(B73,'Razzball Projections'!$B$2:$W$322,17,FALSE)</f>
        <v>137.6</v>
      </c>
      <c r="V73" s="8">
        <f>VLOOKUP(B73,'Razzball Projections'!$B$2:$W$322,18,FALSE)</f>
        <v>163.1</v>
      </c>
      <c r="W73" s="8">
        <f>VLOOKUP(B73,'Razzball Projections'!$B$2:$W$322,19,FALSE)</f>
        <v>188.6</v>
      </c>
      <c r="X73" s="7">
        <f>VLOOKUP(B73,'Razzball Projections'!$B$2:$W$322,20,FALSE)</f>
        <v>13</v>
      </c>
      <c r="Y73" s="7">
        <f>VLOOKUP(B73,'Razzball Projections'!$B$2:$W$322,21,FALSE)</f>
        <v>18</v>
      </c>
      <c r="Z73" s="7">
        <f>VLOOKUP(B73,'Razzball Projections'!$B$2:$W$322,22,FALSE)</f>
        <v>17</v>
      </c>
    </row>
    <row r="74" spans="1:26">
      <c r="A74" s="6">
        <f>VLOOKUP(B74&amp;"*",'Razzball Rankings'!$B$5:$G$204,6,FALSE)</f>
        <v>73</v>
      </c>
      <c r="B74" s="3" t="str">
        <f>'Razzball Projections'!B110</f>
        <v>Maurice Jones-Drew</v>
      </c>
      <c r="C74" s="2" t="str">
        <f>VLOOKUP(B74,'Razzball Projections'!$B$2:$W$322,2,FALSE)</f>
        <v>RB</v>
      </c>
      <c r="D74" s="2" t="str">
        <f>VLOOKUP(B74,'Razzball Projections'!$B$2:$W$322,3,FALSE)</f>
        <v>OAK</v>
      </c>
      <c r="F74" s="8">
        <f>VLOOKUP(B74,'Fantasy Pros ECR'!$B$6:$H$312,7,FALSE)</f>
        <v>90.297872339999998</v>
      </c>
      <c r="G74" s="8">
        <f>VLOOKUP(B74,'Fantasy Pros ADP'!$B$6:$M$253,12,FALSE)</f>
        <v>90.8</v>
      </c>
      <c r="H74" s="2">
        <f>VLOOKUP(B74,'Razzball Projections'!$B$2:$W$322,4,FALSE)</f>
        <v>0</v>
      </c>
      <c r="I74" s="2">
        <f>VLOOKUP(B74,'Razzball Projections'!$B$2:$W$322,5,FALSE)</f>
        <v>0</v>
      </c>
      <c r="J74" s="2">
        <f>VLOOKUP(B74,'Razzball Projections'!$B$2:$W$322,6,FALSE)</f>
        <v>0</v>
      </c>
      <c r="K74" s="2">
        <f>VLOOKUP(B74,'Razzball Projections'!$B$2:$W$322,7,FALSE)</f>
        <v>0</v>
      </c>
      <c r="L74" s="2">
        <f>VLOOKUP(B74,'Razzball Projections'!$B$2:$W$322,8,FALSE)</f>
        <v>0</v>
      </c>
      <c r="M74" s="2">
        <f>VLOOKUP(B74,'Razzball Projections'!$B$2:$W$322,9,FALSE)</f>
        <v>0</v>
      </c>
      <c r="N74" s="2">
        <f>VLOOKUP(B74,'Razzball Projections'!$B$2:$W$322,10,FALSE)</f>
        <v>171</v>
      </c>
      <c r="O74" s="2">
        <f>VLOOKUP(B74,'Razzball Projections'!$B$2:$W$322,11,FALSE)</f>
        <v>761</v>
      </c>
      <c r="P74" s="2">
        <f>VLOOKUP(B74,'Razzball Projections'!$B$2:$W$322,12,FALSE)</f>
        <v>5</v>
      </c>
      <c r="Q74" s="2">
        <f>VLOOKUP(B74,'Razzball Projections'!$B$2:$W$322,13,FALSE)</f>
        <v>1</v>
      </c>
      <c r="R74" s="2">
        <f>VLOOKUP(B74,'Razzball Projections'!$B$2:$W$322,14,FALSE)</f>
        <v>36</v>
      </c>
      <c r="S74" s="2">
        <f>VLOOKUP(B74,'Razzball Projections'!$B$2:$W$322,15,FALSE)</f>
        <v>261</v>
      </c>
      <c r="T74" s="2">
        <f>VLOOKUP(B74,'Razzball Projections'!$B$2:$W$322,16,FALSE)</f>
        <v>1</v>
      </c>
      <c r="U74" s="8">
        <f>VLOOKUP(B74,'Razzball Projections'!$B$2:$W$322,17,FALSE)</f>
        <v>133.80000000000001</v>
      </c>
      <c r="V74" s="8">
        <f>VLOOKUP(B74,'Razzball Projections'!$B$2:$W$322,18,FALSE)</f>
        <v>151.80000000000001</v>
      </c>
      <c r="W74" s="8">
        <f>VLOOKUP(B74,'Razzball Projections'!$B$2:$W$322,19,FALSE)</f>
        <v>169.8</v>
      </c>
      <c r="X74" s="7">
        <f>VLOOKUP(B74,'Razzball Projections'!$B$2:$W$322,20,FALSE)</f>
        <v>13</v>
      </c>
      <c r="Y74" s="7">
        <f>VLOOKUP(B74,'Razzball Projections'!$B$2:$W$322,21,FALSE)</f>
        <v>12</v>
      </c>
      <c r="Z74" s="7">
        <f>VLOOKUP(B74,'Razzball Projections'!$B$2:$W$322,22,FALSE)</f>
        <v>11</v>
      </c>
    </row>
    <row r="75" spans="1:26">
      <c r="A75" s="6">
        <f>VLOOKUP(B75&amp;"*",'Razzball Rankings'!$B$5:$G$204,6,FALSE)</f>
        <v>74</v>
      </c>
      <c r="B75" s="3" t="str">
        <f>'Razzball Projections'!B84</f>
        <v>Dennis Pitta</v>
      </c>
      <c r="C75" s="2" t="str">
        <f>VLOOKUP(B75,'Razzball Projections'!$B$2:$W$322,2,FALSE)</f>
        <v>TE</v>
      </c>
      <c r="D75" s="2" t="str">
        <f>VLOOKUP(B75,'Razzball Projections'!$B$2:$W$322,3,FALSE)</f>
        <v>BAL</v>
      </c>
      <c r="F75" s="8">
        <f>VLOOKUP(B75,'Fantasy Pros ECR'!$B$6:$H$312,7,FALSE)</f>
        <v>94.702127660000002</v>
      </c>
      <c r="G75" s="8">
        <f>VLOOKUP(B75,'Fantasy Pros ADP'!$B$6:$M$253,12,FALSE)</f>
        <v>79.2</v>
      </c>
      <c r="H75" s="2">
        <f>VLOOKUP(B75,'Razzball Projections'!$B$2:$W$322,4,FALSE)</f>
        <v>0</v>
      </c>
      <c r="I75" s="2">
        <f>VLOOKUP(B75,'Razzball Projections'!$B$2:$W$322,5,FALSE)</f>
        <v>0</v>
      </c>
      <c r="J75" s="2">
        <f>VLOOKUP(B75,'Razzball Projections'!$B$2:$W$322,6,FALSE)</f>
        <v>0</v>
      </c>
      <c r="K75" s="2">
        <f>VLOOKUP(B75,'Razzball Projections'!$B$2:$W$322,7,FALSE)</f>
        <v>0</v>
      </c>
      <c r="L75" s="2">
        <f>VLOOKUP(B75,'Razzball Projections'!$B$2:$W$322,8,FALSE)</f>
        <v>0</v>
      </c>
      <c r="M75" s="2">
        <f>VLOOKUP(B75,'Razzball Projections'!$B$2:$W$322,9,FALSE)</f>
        <v>0</v>
      </c>
      <c r="N75" s="2">
        <f>VLOOKUP(B75,'Razzball Projections'!$B$2:$W$322,10,FALSE)</f>
        <v>0</v>
      </c>
      <c r="O75" s="2">
        <f>VLOOKUP(B75,'Razzball Projections'!$B$2:$W$322,11,FALSE)</f>
        <v>0</v>
      </c>
      <c r="P75" s="2">
        <f>VLOOKUP(B75,'Razzball Projections'!$B$2:$W$322,12,FALSE)</f>
        <v>0</v>
      </c>
      <c r="Q75" s="2">
        <f>VLOOKUP(B75,'Razzball Projections'!$B$2:$W$322,13,FALSE)</f>
        <v>0</v>
      </c>
      <c r="R75" s="2">
        <f>VLOOKUP(B75,'Razzball Projections'!$B$2:$W$322,14,FALSE)</f>
        <v>73</v>
      </c>
      <c r="S75" s="2">
        <f>VLOOKUP(B75,'Razzball Projections'!$B$2:$W$322,15,FALSE)</f>
        <v>798</v>
      </c>
      <c r="T75" s="2">
        <f>VLOOKUP(B75,'Razzball Projections'!$B$2:$W$322,16,FALSE)</f>
        <v>7</v>
      </c>
      <c r="U75" s="8">
        <f>VLOOKUP(B75,'Razzball Projections'!$B$2:$W$322,17,FALSE)</f>
        <v>121.8</v>
      </c>
      <c r="V75" s="8">
        <f>VLOOKUP(B75,'Razzball Projections'!$B$2:$W$322,18,FALSE)</f>
        <v>158.30000000000001</v>
      </c>
      <c r="W75" s="8">
        <f>VLOOKUP(B75,'Razzball Projections'!$B$2:$W$322,19,FALSE)</f>
        <v>194.8</v>
      </c>
      <c r="X75" s="7">
        <f>VLOOKUP(B75,'Razzball Projections'!$B$2:$W$322,20,FALSE)</f>
        <v>10</v>
      </c>
      <c r="Y75" s="7">
        <f>VLOOKUP(B75,'Razzball Projections'!$B$2:$W$322,21,FALSE)</f>
        <v>11</v>
      </c>
      <c r="Z75" s="7">
        <f>VLOOKUP(B75,'Razzball Projections'!$B$2:$W$322,22,FALSE)</f>
        <v>12</v>
      </c>
    </row>
    <row r="76" spans="1:26">
      <c r="A76" s="6">
        <f>VLOOKUP(B76&amp;"*",'Razzball Rankings'!$B$5:$G$204,6,FALSE)</f>
        <v>75</v>
      </c>
      <c r="B76" s="3" t="str">
        <f>'Razzball Projections'!B87</f>
        <v>Jeremy Maclin</v>
      </c>
      <c r="C76" s="2" t="str">
        <f>VLOOKUP(B76,'Razzball Projections'!$B$2:$W$322,2,FALSE)</f>
        <v>WR</v>
      </c>
      <c r="D76" s="2" t="str">
        <f>VLOOKUP(B76,'Razzball Projections'!$B$2:$W$322,3,FALSE)</f>
        <v>PHI</v>
      </c>
      <c r="F76" s="8">
        <f>VLOOKUP(B76,'Fantasy Pros ECR'!$B$6:$H$312,7,FALSE)</f>
        <v>74.404255320000004</v>
      </c>
      <c r="G76" s="8">
        <f>VLOOKUP(B76,'Fantasy Pros ADP'!$B$6:$M$253,12,FALSE)</f>
        <v>75.599999999999994</v>
      </c>
      <c r="H76" s="2">
        <f>VLOOKUP(B76,'Razzball Projections'!$B$2:$W$322,4,FALSE)</f>
        <v>0</v>
      </c>
      <c r="I76" s="2">
        <f>VLOOKUP(B76,'Razzball Projections'!$B$2:$W$322,5,FALSE)</f>
        <v>0</v>
      </c>
      <c r="J76" s="2">
        <f>VLOOKUP(B76,'Razzball Projections'!$B$2:$W$322,6,FALSE)</f>
        <v>0</v>
      </c>
      <c r="K76" s="2">
        <f>VLOOKUP(B76,'Razzball Projections'!$B$2:$W$322,7,FALSE)</f>
        <v>0</v>
      </c>
      <c r="L76" s="2">
        <f>VLOOKUP(B76,'Razzball Projections'!$B$2:$W$322,8,FALSE)</f>
        <v>0</v>
      </c>
      <c r="M76" s="2">
        <f>VLOOKUP(B76,'Razzball Projections'!$B$2:$W$322,9,FALSE)</f>
        <v>0</v>
      </c>
      <c r="N76" s="2">
        <f>VLOOKUP(B76,'Razzball Projections'!$B$2:$W$322,10,FALSE)</f>
        <v>0</v>
      </c>
      <c r="O76" s="2">
        <f>VLOOKUP(B76,'Razzball Projections'!$B$2:$W$322,11,FALSE)</f>
        <v>0</v>
      </c>
      <c r="P76" s="2">
        <f>VLOOKUP(B76,'Razzball Projections'!$B$2:$W$322,12,FALSE)</f>
        <v>0</v>
      </c>
      <c r="Q76" s="2">
        <f>VLOOKUP(B76,'Razzball Projections'!$B$2:$W$322,13,FALSE)</f>
        <v>1</v>
      </c>
      <c r="R76" s="2">
        <f>VLOOKUP(B76,'Razzball Projections'!$B$2:$W$322,14,FALSE)</f>
        <v>70</v>
      </c>
      <c r="S76" s="2">
        <f>VLOOKUP(B76,'Razzball Projections'!$B$2:$W$322,15,FALSE)</f>
        <v>924</v>
      </c>
      <c r="T76" s="2">
        <f>VLOOKUP(B76,'Razzball Projections'!$B$2:$W$322,16,FALSE)</f>
        <v>5</v>
      </c>
      <c r="U76" s="8">
        <f>VLOOKUP(B76,'Razzball Projections'!$B$2:$W$322,17,FALSE)</f>
        <v>121.4</v>
      </c>
      <c r="V76" s="8">
        <f>VLOOKUP(B76,'Razzball Projections'!$B$2:$W$322,18,FALSE)</f>
        <v>156.4</v>
      </c>
      <c r="W76" s="8">
        <f>VLOOKUP(B76,'Razzball Projections'!$B$2:$W$322,19,FALSE)</f>
        <v>191.4</v>
      </c>
      <c r="X76" s="7">
        <f>VLOOKUP(B76,'Razzball Projections'!$B$2:$W$322,20,FALSE)</f>
        <v>15</v>
      </c>
      <c r="Y76" s="7">
        <f>VLOOKUP(B76,'Razzball Projections'!$B$2:$W$322,21,FALSE)</f>
        <v>17</v>
      </c>
      <c r="Z76" s="7">
        <f>VLOOKUP(B76,'Razzball Projections'!$B$2:$W$322,22,FALSE)</f>
        <v>19</v>
      </c>
    </row>
    <row r="77" spans="1:26">
      <c r="A77" s="6">
        <f>VLOOKUP(B77&amp;"*",'Razzball Rankings'!$B$5:$G$204,6,FALSE)</f>
        <v>76</v>
      </c>
      <c r="B77" s="3" t="str">
        <f>'Razzball Projections'!B125</f>
        <v>Ben Tate</v>
      </c>
      <c r="C77" s="2" t="str">
        <f>VLOOKUP(B77,'Razzball Projections'!$B$2:$W$322,2,FALSE)</f>
        <v>RB</v>
      </c>
      <c r="D77" s="2" t="str">
        <f>VLOOKUP(B77,'Razzball Projections'!$B$2:$W$322,3,FALSE)</f>
        <v>CLE</v>
      </c>
      <c r="F77" s="8">
        <f>VLOOKUP(B77,'Fantasy Pros ECR'!$B$6:$H$312,7,FALSE)</f>
        <v>57.361702129999998</v>
      </c>
      <c r="G77" s="8">
        <f>VLOOKUP(B77,'Fantasy Pros ADP'!$B$6:$M$253,12,FALSE)</f>
        <v>67.400000000000006</v>
      </c>
      <c r="H77" s="2">
        <f>VLOOKUP(B77,'Razzball Projections'!$B$2:$W$322,4,FALSE)</f>
        <v>0</v>
      </c>
      <c r="I77" s="2">
        <f>VLOOKUP(B77,'Razzball Projections'!$B$2:$W$322,5,FALSE)</f>
        <v>0</v>
      </c>
      <c r="J77" s="2">
        <f>VLOOKUP(B77,'Razzball Projections'!$B$2:$W$322,6,FALSE)</f>
        <v>0</v>
      </c>
      <c r="K77" s="2">
        <f>VLOOKUP(B77,'Razzball Projections'!$B$2:$W$322,7,FALSE)</f>
        <v>0</v>
      </c>
      <c r="L77" s="2">
        <f>VLOOKUP(B77,'Razzball Projections'!$B$2:$W$322,8,FALSE)</f>
        <v>0</v>
      </c>
      <c r="M77" s="2">
        <f>VLOOKUP(B77,'Razzball Projections'!$B$2:$W$322,9,FALSE)</f>
        <v>0</v>
      </c>
      <c r="N77" s="2">
        <f>VLOOKUP(B77,'Razzball Projections'!$B$2:$W$322,10,FALSE)</f>
        <v>201</v>
      </c>
      <c r="O77" s="2">
        <f>VLOOKUP(B77,'Razzball Projections'!$B$2:$W$322,11,FALSE)</f>
        <v>849</v>
      </c>
      <c r="P77" s="2">
        <f>VLOOKUP(B77,'Razzball Projections'!$B$2:$W$322,12,FALSE)</f>
        <v>5</v>
      </c>
      <c r="Q77" s="2">
        <f>VLOOKUP(B77,'Razzball Projections'!$B$2:$W$322,13,FALSE)</f>
        <v>3</v>
      </c>
      <c r="R77" s="2">
        <f>VLOOKUP(B77,'Razzball Projections'!$B$2:$W$322,14,FALSE)</f>
        <v>23</v>
      </c>
      <c r="S77" s="2">
        <f>VLOOKUP(B77,'Razzball Projections'!$B$2:$W$322,15,FALSE)</f>
        <v>176</v>
      </c>
      <c r="T77" s="2">
        <f>VLOOKUP(B77,'Razzball Projections'!$B$2:$W$322,16,FALSE)</f>
        <v>1</v>
      </c>
      <c r="U77" s="8">
        <f>VLOOKUP(B77,'Razzball Projections'!$B$2:$W$322,17,FALSE)</f>
        <v>132.5</v>
      </c>
      <c r="V77" s="8">
        <f>VLOOKUP(B77,'Razzball Projections'!$B$2:$W$322,18,FALSE)</f>
        <v>144</v>
      </c>
      <c r="W77" s="8">
        <f>VLOOKUP(B77,'Razzball Projections'!$B$2:$W$322,19,FALSE)</f>
        <v>155.5</v>
      </c>
      <c r="X77" s="7">
        <f>VLOOKUP(B77,'Razzball Projections'!$B$2:$W$322,20,FALSE)</f>
        <v>15</v>
      </c>
      <c r="Y77" s="7">
        <f>VLOOKUP(B77,'Razzball Projections'!$B$2:$W$322,21,FALSE)</f>
        <v>14</v>
      </c>
      <c r="Z77" s="7">
        <f>VLOOKUP(B77,'Razzball Projections'!$B$2:$W$322,22,FALSE)</f>
        <v>11</v>
      </c>
    </row>
    <row r="78" spans="1:26">
      <c r="A78" s="6">
        <f>VLOOKUP(B78&amp;"*",'Razzball Rankings'!$B$5:$G$204,6,FALSE)</f>
        <v>77</v>
      </c>
      <c r="B78" s="3" t="str">
        <f>'Razzball Projections'!B91</f>
        <v>Terrance Williams</v>
      </c>
      <c r="C78" s="2" t="str">
        <f>VLOOKUP(B78,'Razzball Projections'!$B$2:$W$322,2,FALSE)</f>
        <v>WR</v>
      </c>
      <c r="D78" s="2" t="str">
        <f>VLOOKUP(B78,'Razzball Projections'!$B$2:$W$322,3,FALSE)</f>
        <v>DAL</v>
      </c>
      <c r="F78" s="8">
        <f>VLOOKUP(B78,'Fantasy Pros ECR'!$B$6:$H$312,7,FALSE)</f>
        <v>82</v>
      </c>
      <c r="G78" s="8">
        <f>VLOOKUP(B78,'Fantasy Pros ADP'!$B$6:$M$253,12,FALSE)</f>
        <v>92.8</v>
      </c>
      <c r="H78" s="2">
        <f>VLOOKUP(B78,'Razzball Projections'!$B$2:$W$322,4,FALSE)</f>
        <v>0</v>
      </c>
      <c r="I78" s="2">
        <f>VLOOKUP(B78,'Razzball Projections'!$B$2:$W$322,5,FALSE)</f>
        <v>0</v>
      </c>
      <c r="J78" s="2">
        <f>VLOOKUP(B78,'Razzball Projections'!$B$2:$W$322,6,FALSE)</f>
        <v>0</v>
      </c>
      <c r="K78" s="2">
        <f>VLOOKUP(B78,'Razzball Projections'!$B$2:$W$322,7,FALSE)</f>
        <v>0</v>
      </c>
      <c r="L78" s="2">
        <f>VLOOKUP(B78,'Razzball Projections'!$B$2:$W$322,8,FALSE)</f>
        <v>0</v>
      </c>
      <c r="M78" s="2">
        <f>VLOOKUP(B78,'Razzball Projections'!$B$2:$W$322,9,FALSE)</f>
        <v>0</v>
      </c>
      <c r="N78" s="2">
        <f>VLOOKUP(B78,'Razzball Projections'!$B$2:$W$322,10,FALSE)</f>
        <v>2</v>
      </c>
      <c r="O78" s="2">
        <f>VLOOKUP(B78,'Razzball Projections'!$B$2:$W$322,11,FALSE)</f>
        <v>10</v>
      </c>
      <c r="P78" s="2">
        <f>VLOOKUP(B78,'Razzball Projections'!$B$2:$W$322,12,FALSE)</f>
        <v>0</v>
      </c>
      <c r="Q78" s="2">
        <f>VLOOKUP(B78,'Razzball Projections'!$B$2:$W$322,13,FALSE)</f>
        <v>2</v>
      </c>
      <c r="R78" s="2">
        <f>VLOOKUP(B78,'Razzball Projections'!$B$2:$W$322,14,FALSE)</f>
        <v>67</v>
      </c>
      <c r="S78" s="2">
        <f>VLOOKUP(B78,'Razzball Projections'!$B$2:$W$322,15,FALSE)</f>
        <v>921</v>
      </c>
      <c r="T78" s="2">
        <f>VLOOKUP(B78,'Razzball Projections'!$B$2:$W$322,16,FALSE)</f>
        <v>5</v>
      </c>
      <c r="U78" s="8">
        <f>VLOOKUP(B78,'Razzball Projections'!$B$2:$W$322,17,FALSE)</f>
        <v>120.05</v>
      </c>
      <c r="V78" s="8">
        <f>VLOOKUP(B78,'Razzball Projections'!$B$2:$W$322,18,FALSE)</f>
        <v>153.55000000000001</v>
      </c>
      <c r="W78" s="8">
        <f>VLOOKUP(B78,'Razzball Projections'!$B$2:$W$322,19,FALSE)</f>
        <v>187.05</v>
      </c>
      <c r="X78" s="7">
        <f>VLOOKUP(B78,'Razzball Projections'!$B$2:$W$322,20,FALSE)</f>
        <v>12</v>
      </c>
      <c r="Y78" s="7">
        <f>VLOOKUP(B78,'Razzball Projections'!$B$2:$W$322,21,FALSE)</f>
        <v>13</v>
      </c>
      <c r="Z78" s="7">
        <f>VLOOKUP(B78,'Razzball Projections'!$B$2:$W$322,22,FALSE)</f>
        <v>15</v>
      </c>
    </row>
    <row r="79" spans="1:26">
      <c r="A79" s="6">
        <f>VLOOKUP(B79&amp;"*",'Razzball Rankings'!$B$5:$G$204,6,FALSE)</f>
        <v>78</v>
      </c>
      <c r="B79" s="3" t="str">
        <f>'Razzball Projections'!B133</f>
        <v>Frank Gore</v>
      </c>
      <c r="C79" s="2" t="str">
        <f>VLOOKUP(B79,'Razzball Projections'!$B$2:$W$322,2,FALSE)</f>
        <v>RB</v>
      </c>
      <c r="D79" s="2" t="str">
        <f>VLOOKUP(B79,'Razzball Projections'!$B$2:$W$322,3,FALSE)</f>
        <v>SF</v>
      </c>
      <c r="F79" s="8">
        <f>VLOOKUP(B79,'Fantasy Pros ECR'!$B$6:$H$312,7,FALSE)</f>
        <v>48.765957450000002</v>
      </c>
      <c r="G79" s="8">
        <f>VLOOKUP(B79,'Fantasy Pros ADP'!$B$6:$M$253,12,FALSE)</f>
        <v>49</v>
      </c>
      <c r="H79" s="2">
        <f>VLOOKUP(B79,'Razzball Projections'!$B$2:$W$322,4,FALSE)</f>
        <v>0</v>
      </c>
      <c r="I79" s="2">
        <f>VLOOKUP(B79,'Razzball Projections'!$B$2:$W$322,5,FALSE)</f>
        <v>0</v>
      </c>
      <c r="J79" s="2">
        <f>VLOOKUP(B79,'Razzball Projections'!$B$2:$W$322,6,FALSE)</f>
        <v>0</v>
      </c>
      <c r="K79" s="2">
        <f>VLOOKUP(B79,'Razzball Projections'!$B$2:$W$322,7,FALSE)</f>
        <v>0</v>
      </c>
      <c r="L79" s="2">
        <f>VLOOKUP(B79,'Razzball Projections'!$B$2:$W$322,8,FALSE)</f>
        <v>0</v>
      </c>
      <c r="M79" s="2">
        <f>VLOOKUP(B79,'Razzball Projections'!$B$2:$W$322,9,FALSE)</f>
        <v>0</v>
      </c>
      <c r="N79" s="2">
        <f>VLOOKUP(B79,'Razzball Projections'!$B$2:$W$322,10,FALSE)</f>
        <v>176</v>
      </c>
      <c r="O79" s="2">
        <f>VLOOKUP(B79,'Razzball Projections'!$B$2:$W$322,11,FALSE)</f>
        <v>776</v>
      </c>
      <c r="P79" s="2">
        <f>VLOOKUP(B79,'Razzball Projections'!$B$2:$W$322,12,FALSE)</f>
        <v>7</v>
      </c>
      <c r="Q79" s="2">
        <f>VLOOKUP(B79,'Razzball Projections'!$B$2:$W$322,13,FALSE)</f>
        <v>1</v>
      </c>
      <c r="R79" s="2">
        <f>VLOOKUP(B79,'Razzball Projections'!$B$2:$W$322,14,FALSE)</f>
        <v>16</v>
      </c>
      <c r="S79" s="2">
        <f>VLOOKUP(B79,'Razzball Projections'!$B$2:$W$322,15,FALSE)</f>
        <v>128</v>
      </c>
      <c r="T79" s="2">
        <f>VLOOKUP(B79,'Razzball Projections'!$B$2:$W$322,16,FALSE)</f>
        <v>0</v>
      </c>
      <c r="U79" s="8">
        <f>VLOOKUP(B79,'Razzball Projections'!$B$2:$W$322,17,FALSE)</f>
        <v>130.4</v>
      </c>
      <c r="V79" s="8">
        <f>VLOOKUP(B79,'Razzball Projections'!$B$2:$W$322,18,FALSE)</f>
        <v>138.4</v>
      </c>
      <c r="W79" s="8">
        <f>VLOOKUP(B79,'Razzball Projections'!$B$2:$W$322,19,FALSE)</f>
        <v>146.4</v>
      </c>
      <c r="X79" s="7">
        <f>VLOOKUP(B79,'Razzball Projections'!$B$2:$W$322,20,FALSE)</f>
        <v>19</v>
      </c>
      <c r="Y79" s="7">
        <f>VLOOKUP(B79,'Razzball Projections'!$B$2:$W$322,21,FALSE)</f>
        <v>13</v>
      </c>
      <c r="Z79" s="7">
        <f>VLOOKUP(B79,'Razzball Projections'!$B$2:$W$322,22,FALSE)</f>
        <v>11</v>
      </c>
    </row>
    <row r="80" spans="1:26">
      <c r="A80" s="6">
        <f>VLOOKUP(B80&amp;"*",'Razzball Rankings'!$B$5:$G$204,6,FALSE)</f>
        <v>79</v>
      </c>
      <c r="B80" s="3" t="str">
        <f>'Razzball Projections'!B116</f>
        <v>Steven Jackson</v>
      </c>
      <c r="C80" s="2" t="str">
        <f>VLOOKUP(B80,'Razzball Projections'!$B$2:$W$322,2,FALSE)</f>
        <v>RB</v>
      </c>
      <c r="D80" s="2" t="str">
        <f>VLOOKUP(B80,'Razzball Projections'!$B$2:$W$322,3,FALSE)</f>
        <v>ATL</v>
      </c>
      <c r="F80" s="8">
        <f>VLOOKUP(B80,'Fantasy Pros ECR'!$B$6:$H$312,7,FALSE)</f>
        <v>77.043478260000001</v>
      </c>
      <c r="G80" s="8">
        <f>VLOOKUP(B80,'Fantasy Pros ADP'!$B$6:$M$253,12,FALSE)</f>
        <v>88.6</v>
      </c>
      <c r="H80" s="2">
        <f>VLOOKUP(B80,'Razzball Projections'!$B$2:$W$322,4,FALSE)</f>
        <v>0</v>
      </c>
      <c r="I80" s="2">
        <f>VLOOKUP(B80,'Razzball Projections'!$B$2:$W$322,5,FALSE)</f>
        <v>0</v>
      </c>
      <c r="J80" s="2">
        <f>VLOOKUP(B80,'Razzball Projections'!$B$2:$W$322,6,FALSE)</f>
        <v>0</v>
      </c>
      <c r="K80" s="2">
        <f>VLOOKUP(B80,'Razzball Projections'!$B$2:$W$322,7,FALSE)</f>
        <v>0</v>
      </c>
      <c r="L80" s="2">
        <f>VLOOKUP(B80,'Razzball Projections'!$B$2:$W$322,8,FALSE)</f>
        <v>0</v>
      </c>
      <c r="M80" s="2">
        <f>VLOOKUP(B80,'Razzball Projections'!$B$2:$W$322,9,FALSE)</f>
        <v>0</v>
      </c>
      <c r="N80" s="2">
        <f>VLOOKUP(B80,'Razzball Projections'!$B$2:$W$322,10,FALSE)</f>
        <v>166</v>
      </c>
      <c r="O80" s="2">
        <f>VLOOKUP(B80,'Razzball Projections'!$B$2:$W$322,11,FALSE)</f>
        <v>787</v>
      </c>
      <c r="P80" s="2">
        <f>VLOOKUP(B80,'Razzball Projections'!$B$2:$W$322,12,FALSE)</f>
        <v>4</v>
      </c>
      <c r="Q80" s="2">
        <f>VLOOKUP(B80,'Razzball Projections'!$B$2:$W$322,13,FALSE)</f>
        <v>1</v>
      </c>
      <c r="R80" s="2">
        <f>VLOOKUP(B80,'Razzball Projections'!$B$2:$W$322,14,FALSE)</f>
        <v>32</v>
      </c>
      <c r="S80" s="2">
        <f>VLOOKUP(B80,'Razzball Projections'!$B$2:$W$322,15,FALSE)</f>
        <v>221</v>
      </c>
      <c r="T80" s="2">
        <f>VLOOKUP(B80,'Razzball Projections'!$B$2:$W$322,16,FALSE)</f>
        <v>1</v>
      </c>
      <c r="U80" s="8">
        <f>VLOOKUP(B80,'Razzball Projections'!$B$2:$W$322,17,FALSE)</f>
        <v>129.80000000000001</v>
      </c>
      <c r="V80" s="8">
        <f>VLOOKUP(B80,'Razzball Projections'!$B$2:$W$322,18,FALSE)</f>
        <v>145.80000000000001</v>
      </c>
      <c r="W80" s="8">
        <f>VLOOKUP(B80,'Razzball Projections'!$B$2:$W$322,19,FALSE)</f>
        <v>161.80000000000001</v>
      </c>
      <c r="X80" s="7">
        <f>VLOOKUP(B80,'Razzball Projections'!$B$2:$W$322,20,FALSE)</f>
        <v>11</v>
      </c>
      <c r="Y80" s="7">
        <f>VLOOKUP(B80,'Razzball Projections'!$B$2:$W$322,21,FALSE)</f>
        <v>9</v>
      </c>
      <c r="Z80" s="7">
        <f>VLOOKUP(B80,'Razzball Projections'!$B$2:$W$322,22,FALSE)</f>
        <v>8</v>
      </c>
    </row>
    <row r="81" spans="1:26">
      <c r="A81" s="6">
        <f>VLOOKUP(B81&amp;"*",'Razzball Rankings'!$B$5:$G$204,6,FALSE)</f>
        <v>80</v>
      </c>
      <c r="B81" s="3" t="str">
        <f>'Razzball Projections'!B88</f>
        <v>Torrey Smith</v>
      </c>
      <c r="C81" s="2" t="str">
        <f>VLOOKUP(B81,'Razzball Projections'!$B$2:$W$322,2,FALSE)</f>
        <v>WR</v>
      </c>
      <c r="D81" s="2" t="str">
        <f>VLOOKUP(B81,'Razzball Projections'!$B$2:$W$322,3,FALSE)</f>
        <v>BAL</v>
      </c>
      <c r="F81" s="8">
        <f>VLOOKUP(B81,'Fantasy Pros ECR'!$B$6:$H$312,7,FALSE)</f>
        <v>53.723404260000002</v>
      </c>
      <c r="G81" s="8">
        <f>VLOOKUP(B81,'Fantasy Pros ADP'!$B$6:$M$253,12,FALSE)</f>
        <v>67</v>
      </c>
      <c r="H81" s="2">
        <f>VLOOKUP(B81,'Razzball Projections'!$B$2:$W$322,4,FALSE)</f>
        <v>0</v>
      </c>
      <c r="I81" s="2">
        <f>VLOOKUP(B81,'Razzball Projections'!$B$2:$W$322,5,FALSE)</f>
        <v>0</v>
      </c>
      <c r="J81" s="2">
        <f>VLOOKUP(B81,'Razzball Projections'!$B$2:$W$322,6,FALSE)</f>
        <v>0</v>
      </c>
      <c r="K81" s="2">
        <f>VLOOKUP(B81,'Razzball Projections'!$B$2:$W$322,7,FALSE)</f>
        <v>0</v>
      </c>
      <c r="L81" s="2">
        <f>VLOOKUP(B81,'Razzball Projections'!$B$2:$W$322,8,FALSE)</f>
        <v>0</v>
      </c>
      <c r="M81" s="2">
        <f>VLOOKUP(B81,'Razzball Projections'!$B$2:$W$322,9,FALSE)</f>
        <v>0</v>
      </c>
      <c r="N81" s="2">
        <f>VLOOKUP(B81,'Razzball Projections'!$B$2:$W$322,10,FALSE)</f>
        <v>2</v>
      </c>
      <c r="O81" s="2">
        <f>VLOOKUP(B81,'Razzball Projections'!$B$2:$W$322,11,FALSE)</f>
        <v>17</v>
      </c>
      <c r="P81" s="2">
        <f>VLOOKUP(B81,'Razzball Projections'!$B$2:$W$322,12,FALSE)</f>
        <v>0</v>
      </c>
      <c r="Q81" s="2">
        <f>VLOOKUP(B81,'Razzball Projections'!$B$2:$W$322,13,FALSE)</f>
        <v>1</v>
      </c>
      <c r="R81" s="2">
        <f>VLOOKUP(B81,'Razzball Projections'!$B$2:$W$322,14,FALSE)</f>
        <v>62</v>
      </c>
      <c r="S81" s="2">
        <f>VLOOKUP(B81,'Razzball Projections'!$B$2:$W$322,15,FALSE)</f>
        <v>981</v>
      </c>
      <c r="T81" s="2">
        <f>VLOOKUP(B81,'Razzball Projections'!$B$2:$W$322,16,FALSE)</f>
        <v>5</v>
      </c>
      <c r="U81" s="8">
        <f>VLOOKUP(B81,'Razzball Projections'!$B$2:$W$322,17,FALSE)</f>
        <v>128.75</v>
      </c>
      <c r="V81" s="8">
        <f>VLOOKUP(B81,'Razzball Projections'!$B$2:$W$322,18,FALSE)</f>
        <v>159.75</v>
      </c>
      <c r="W81" s="8">
        <f>VLOOKUP(B81,'Razzball Projections'!$B$2:$W$322,19,FALSE)</f>
        <v>190.75</v>
      </c>
      <c r="X81" s="7">
        <f>VLOOKUP(B81,'Razzball Projections'!$B$2:$W$322,20,FALSE)</f>
        <v>14</v>
      </c>
      <c r="Y81" s="7">
        <f>VLOOKUP(B81,'Razzball Projections'!$B$2:$W$322,21,FALSE)</f>
        <v>15</v>
      </c>
      <c r="Z81" s="7">
        <f>VLOOKUP(B81,'Razzball Projections'!$B$2:$W$322,22,FALSE)</f>
        <v>15</v>
      </c>
    </row>
    <row r="82" spans="1:26">
      <c r="A82" s="6">
        <f>VLOOKUP(B82&amp;"*",'Razzball Rankings'!$B$5:$G$204,6,FALSE)</f>
        <v>81</v>
      </c>
      <c r="B82" s="3" t="str">
        <f>'Razzball Projections'!B92</f>
        <v>Antonio Gates</v>
      </c>
      <c r="C82" s="2" t="str">
        <f>VLOOKUP(B82,'Razzball Projections'!$B$2:$W$322,2,FALSE)</f>
        <v>TE</v>
      </c>
      <c r="D82" s="2" t="str">
        <f>VLOOKUP(B82,'Razzball Projections'!$B$2:$W$322,3,FALSE)</f>
        <v>SD</v>
      </c>
      <c r="F82" s="8">
        <f>VLOOKUP(B82,'Fantasy Pros ECR'!$B$6:$H$312,7,FALSE)</f>
        <v>156.91891889999999</v>
      </c>
      <c r="G82" s="8">
        <f>VLOOKUP(B82,'Fantasy Pros ADP'!$B$6:$M$253,12,FALSE)</f>
        <v>140</v>
      </c>
      <c r="H82" s="2">
        <f>VLOOKUP(B82,'Razzball Projections'!$B$2:$W$322,4,FALSE)</f>
        <v>0</v>
      </c>
      <c r="I82" s="2">
        <f>VLOOKUP(B82,'Razzball Projections'!$B$2:$W$322,5,FALSE)</f>
        <v>0</v>
      </c>
      <c r="J82" s="2">
        <f>VLOOKUP(B82,'Razzball Projections'!$B$2:$W$322,6,FALSE)</f>
        <v>0</v>
      </c>
      <c r="K82" s="2">
        <f>VLOOKUP(B82,'Razzball Projections'!$B$2:$W$322,7,FALSE)</f>
        <v>0</v>
      </c>
      <c r="L82" s="2">
        <f>VLOOKUP(B82,'Razzball Projections'!$B$2:$W$322,8,FALSE)</f>
        <v>0</v>
      </c>
      <c r="M82" s="2">
        <f>VLOOKUP(B82,'Razzball Projections'!$B$2:$W$322,9,FALSE)</f>
        <v>0</v>
      </c>
      <c r="N82" s="2">
        <f>VLOOKUP(B82,'Razzball Projections'!$B$2:$W$322,10,FALSE)</f>
        <v>0</v>
      </c>
      <c r="O82" s="2">
        <f>VLOOKUP(B82,'Razzball Projections'!$B$2:$W$322,11,FALSE)</f>
        <v>0</v>
      </c>
      <c r="P82" s="2">
        <f>VLOOKUP(B82,'Razzball Projections'!$B$2:$W$322,12,FALSE)</f>
        <v>0</v>
      </c>
      <c r="Q82" s="2">
        <f>VLOOKUP(B82,'Razzball Projections'!$B$2:$W$322,13,FALSE)</f>
        <v>1</v>
      </c>
      <c r="R82" s="2">
        <f>VLOOKUP(B82,'Razzball Projections'!$B$2:$W$322,14,FALSE)</f>
        <v>67</v>
      </c>
      <c r="S82" s="2">
        <f>VLOOKUP(B82,'Razzball Projections'!$B$2:$W$322,15,FALSE)</f>
        <v>789</v>
      </c>
      <c r="T82" s="2">
        <f>VLOOKUP(B82,'Razzball Projections'!$B$2:$W$322,16,FALSE)</f>
        <v>7</v>
      </c>
      <c r="U82" s="8">
        <f>VLOOKUP(B82,'Razzball Projections'!$B$2:$W$322,17,FALSE)</f>
        <v>119.9</v>
      </c>
      <c r="V82" s="8">
        <f>VLOOKUP(B82,'Razzball Projections'!$B$2:$W$322,18,FALSE)</f>
        <v>153.4</v>
      </c>
      <c r="W82" s="8">
        <f>VLOOKUP(B82,'Razzball Projections'!$B$2:$W$322,19,FALSE)</f>
        <v>186.9</v>
      </c>
      <c r="X82" s="7">
        <f>VLOOKUP(B82,'Razzball Projections'!$B$2:$W$322,20,FALSE)</f>
        <v>4</v>
      </c>
      <c r="Y82" s="7">
        <f>VLOOKUP(B82,'Razzball Projections'!$B$2:$W$322,21,FALSE)</f>
        <v>6</v>
      </c>
      <c r="Z82" s="7">
        <f>VLOOKUP(B82,'Razzball Projections'!$B$2:$W$322,22,FALSE)</f>
        <v>8</v>
      </c>
    </row>
    <row r="83" spans="1:26">
      <c r="A83" s="6">
        <f>VLOOKUP(B83&amp;"*",'Razzball Rankings'!$B$5:$G$204,6,FALSE)</f>
        <v>82</v>
      </c>
      <c r="B83" s="3" t="str">
        <f>'Razzball Projections'!B19</f>
        <v>Tony Romo</v>
      </c>
      <c r="C83" s="2" t="str">
        <f>VLOOKUP(B83,'Razzball Projections'!$B$2:$W$322,2,FALSE)</f>
        <v>QB</v>
      </c>
      <c r="D83" s="2" t="str">
        <f>VLOOKUP(B83,'Razzball Projections'!$B$2:$W$322,3,FALSE)</f>
        <v>DAL</v>
      </c>
      <c r="F83" s="8">
        <f>VLOOKUP(B83,'Fantasy Pros ECR'!$B$6:$H$312,7,FALSE)</f>
        <v>78.042553190000007</v>
      </c>
      <c r="G83" s="8">
        <f>VLOOKUP(B83,'Fantasy Pros ADP'!$B$6:$M$253,12,FALSE)</f>
        <v>88.4</v>
      </c>
      <c r="H83" s="2">
        <f>VLOOKUP(B83,'Razzball Projections'!$B$2:$W$322,4,FALSE)</f>
        <v>658</v>
      </c>
      <c r="I83" s="2">
        <f>VLOOKUP(B83,'Razzball Projections'!$B$2:$W$322,5,FALSE)</f>
        <v>411</v>
      </c>
      <c r="J83" s="2">
        <f>VLOOKUP(B83,'Razzball Projections'!$B$2:$W$322,6,FALSE)</f>
        <v>62.5</v>
      </c>
      <c r="K83" s="2">
        <f>VLOOKUP(B83,'Razzball Projections'!$B$2:$W$322,7,FALSE)</f>
        <v>4578</v>
      </c>
      <c r="L83" s="2">
        <f>VLOOKUP(B83,'Razzball Projections'!$B$2:$W$322,8,FALSE)</f>
        <v>36</v>
      </c>
      <c r="M83" s="2">
        <f>VLOOKUP(B83,'Razzball Projections'!$B$2:$W$322,9,FALSE)</f>
        <v>21</v>
      </c>
      <c r="N83" s="2">
        <f>VLOOKUP(B83,'Razzball Projections'!$B$2:$W$322,10,FALSE)</f>
        <v>22</v>
      </c>
      <c r="O83" s="2">
        <f>VLOOKUP(B83,'Razzball Projections'!$B$2:$W$322,11,FALSE)</f>
        <v>38</v>
      </c>
      <c r="P83" s="2">
        <f>VLOOKUP(B83,'Razzball Projections'!$B$2:$W$322,12,FALSE)</f>
        <v>1</v>
      </c>
      <c r="Q83" s="2">
        <f>VLOOKUP(B83,'Razzball Projections'!$B$2:$W$322,13,FALSE)</f>
        <v>3</v>
      </c>
      <c r="R83" s="2">
        <f>VLOOKUP(B83,'Razzball Projections'!$B$2:$W$322,14,FALSE)</f>
        <v>0</v>
      </c>
      <c r="S83" s="2">
        <f>VLOOKUP(B83,'Razzball Projections'!$B$2:$W$322,15,FALSE)</f>
        <v>0</v>
      </c>
      <c r="T83" s="2">
        <f>VLOOKUP(B83,'Razzball Projections'!$B$2:$W$322,16,FALSE)</f>
        <v>0</v>
      </c>
      <c r="U83" s="8">
        <f>VLOOKUP(B83,'Razzball Projections'!$B$2:$W$322,17,FALSE)</f>
        <v>286.92</v>
      </c>
      <c r="V83" s="8">
        <f>VLOOKUP(B83,'Razzball Projections'!$B$2:$W$322,18,FALSE)</f>
        <v>286.92</v>
      </c>
      <c r="W83" s="8">
        <f>VLOOKUP(B83,'Razzball Projections'!$B$2:$W$322,19,FALSE)</f>
        <v>286.92</v>
      </c>
      <c r="X83" s="7">
        <f>VLOOKUP(B83,'Razzball Projections'!$B$2:$W$322,20,FALSE)</f>
        <v>13</v>
      </c>
      <c r="Y83" s="7">
        <f>VLOOKUP(B83,'Razzball Projections'!$B$2:$W$322,21,FALSE)</f>
        <v>12</v>
      </c>
      <c r="Z83" s="7">
        <f>VLOOKUP(B83,'Razzball Projections'!$B$2:$W$322,22,FALSE)</f>
        <v>11</v>
      </c>
    </row>
    <row r="84" spans="1:26">
      <c r="A84" s="6">
        <f>VLOOKUP(B84&amp;"*",'Razzball Rankings'!$B$5:$G$204,6,FALSE)</f>
        <v>83</v>
      </c>
      <c r="B84" s="3" t="str">
        <f>'Razzball Projections'!B117</f>
        <v>Fred Jackson</v>
      </c>
      <c r="C84" s="2" t="str">
        <f>VLOOKUP(B84,'Razzball Projections'!$B$2:$W$322,2,FALSE)</f>
        <v>RB</v>
      </c>
      <c r="D84" s="2" t="str">
        <f>VLOOKUP(B84,'Razzball Projections'!$B$2:$W$322,3,FALSE)</f>
        <v>BUF</v>
      </c>
      <c r="F84" s="8">
        <f>VLOOKUP(B84,'Fantasy Pros ECR'!$B$6:$H$312,7,FALSE)</f>
        <v>83.444444439999998</v>
      </c>
      <c r="G84" s="8">
        <f>VLOOKUP(B84,'Fantasy Pros ADP'!$B$6:$M$253,12,FALSE)</f>
        <v>101.2</v>
      </c>
      <c r="H84" s="2">
        <f>VLOOKUP(B84,'Razzball Projections'!$B$2:$W$322,4,FALSE)</f>
        <v>0</v>
      </c>
      <c r="I84" s="2">
        <f>VLOOKUP(B84,'Razzball Projections'!$B$2:$W$322,5,FALSE)</f>
        <v>0</v>
      </c>
      <c r="J84" s="2">
        <f>VLOOKUP(B84,'Razzball Projections'!$B$2:$W$322,6,FALSE)</f>
        <v>0</v>
      </c>
      <c r="K84" s="2">
        <f>VLOOKUP(B84,'Razzball Projections'!$B$2:$W$322,7,FALSE)</f>
        <v>0</v>
      </c>
      <c r="L84" s="2">
        <f>VLOOKUP(B84,'Razzball Projections'!$B$2:$W$322,8,FALSE)</f>
        <v>0</v>
      </c>
      <c r="M84" s="2">
        <f>VLOOKUP(B84,'Razzball Projections'!$B$2:$W$322,9,FALSE)</f>
        <v>0</v>
      </c>
      <c r="N84" s="2">
        <f>VLOOKUP(B84,'Razzball Projections'!$B$2:$W$322,10,FALSE)</f>
        <v>171</v>
      </c>
      <c r="O84" s="2">
        <f>VLOOKUP(B84,'Razzball Projections'!$B$2:$W$322,11,FALSE)</f>
        <v>699</v>
      </c>
      <c r="P84" s="2">
        <f>VLOOKUP(B84,'Razzball Projections'!$B$2:$W$322,12,FALSE)</f>
        <v>5</v>
      </c>
      <c r="Q84" s="2">
        <f>VLOOKUP(B84,'Razzball Projections'!$B$2:$W$322,13,FALSE)</f>
        <v>2</v>
      </c>
      <c r="R84" s="2">
        <f>VLOOKUP(B84,'Razzball Projections'!$B$2:$W$322,14,FALSE)</f>
        <v>32</v>
      </c>
      <c r="S84" s="2">
        <f>VLOOKUP(B84,'Razzball Projections'!$B$2:$W$322,15,FALSE)</f>
        <v>251</v>
      </c>
      <c r="T84" s="2">
        <f>VLOOKUP(B84,'Razzball Projections'!$B$2:$W$322,16,FALSE)</f>
        <v>1</v>
      </c>
      <c r="U84" s="8">
        <f>VLOOKUP(B84,'Razzball Projections'!$B$2:$W$322,17,FALSE)</f>
        <v>128.6</v>
      </c>
      <c r="V84" s="8">
        <f>VLOOKUP(B84,'Razzball Projections'!$B$2:$W$322,18,FALSE)</f>
        <v>144.6</v>
      </c>
      <c r="W84" s="8">
        <f>VLOOKUP(B84,'Razzball Projections'!$B$2:$W$322,19,FALSE)</f>
        <v>160.6</v>
      </c>
      <c r="X84" s="7">
        <f>VLOOKUP(B84,'Razzball Projections'!$B$2:$W$322,20,FALSE)</f>
        <v>11</v>
      </c>
      <c r="Y84" s="7">
        <f>VLOOKUP(B84,'Razzball Projections'!$B$2:$W$322,21,FALSE)</f>
        <v>10</v>
      </c>
      <c r="Z84" s="7">
        <f>VLOOKUP(B84,'Razzball Projections'!$B$2:$W$322,22,FALSE)</f>
        <v>9</v>
      </c>
    </row>
    <row r="85" spans="1:26">
      <c r="A85" s="6">
        <f>VLOOKUP(B85&amp;"*",'Razzball Rankings'!$B$5:$G$204,6,FALSE)</f>
        <v>84</v>
      </c>
      <c r="B85" s="3" t="str">
        <f>'Razzball Projections'!B179</f>
        <v>Ahmad Bradshaw</v>
      </c>
      <c r="C85" s="2" t="str">
        <f>VLOOKUP(B85,'Razzball Projections'!$B$2:$W$322,2,FALSE)</f>
        <v>RB</v>
      </c>
      <c r="D85" s="2" t="str">
        <f>VLOOKUP(B85,'Razzball Projections'!$B$2:$W$322,3,FALSE)</f>
        <v>IND</v>
      </c>
      <c r="F85" s="8">
        <f>VLOOKUP(B85,'Fantasy Pros ECR'!$B$6:$H$312,7,FALSE)</f>
        <v>141.14634150000001</v>
      </c>
      <c r="G85" s="8">
        <f>VLOOKUP(B85,'Fantasy Pros ADP'!$B$6:$M$253,12,FALSE)</f>
        <v>176.5</v>
      </c>
      <c r="H85" s="2">
        <f>VLOOKUP(B85,'Razzball Projections'!$B$2:$W$322,4,FALSE)</f>
        <v>0</v>
      </c>
      <c r="I85" s="2">
        <f>VLOOKUP(B85,'Razzball Projections'!$B$2:$W$322,5,FALSE)</f>
        <v>0</v>
      </c>
      <c r="J85" s="2">
        <f>VLOOKUP(B85,'Razzball Projections'!$B$2:$W$322,6,FALSE)</f>
        <v>0</v>
      </c>
      <c r="K85" s="2">
        <f>VLOOKUP(B85,'Razzball Projections'!$B$2:$W$322,7,FALSE)</f>
        <v>0</v>
      </c>
      <c r="L85" s="2">
        <f>VLOOKUP(B85,'Razzball Projections'!$B$2:$W$322,8,FALSE)</f>
        <v>0</v>
      </c>
      <c r="M85" s="2">
        <f>VLOOKUP(B85,'Razzball Projections'!$B$2:$W$322,9,FALSE)</f>
        <v>0</v>
      </c>
      <c r="N85" s="2">
        <f>VLOOKUP(B85,'Razzball Projections'!$B$2:$W$322,10,FALSE)</f>
        <v>128</v>
      </c>
      <c r="O85" s="2">
        <f>VLOOKUP(B85,'Razzball Projections'!$B$2:$W$322,11,FALSE)</f>
        <v>528</v>
      </c>
      <c r="P85" s="2">
        <f>VLOOKUP(B85,'Razzball Projections'!$B$2:$W$322,12,FALSE)</f>
        <v>5</v>
      </c>
      <c r="Q85" s="2">
        <f>VLOOKUP(B85,'Razzball Projections'!$B$2:$W$322,13,FALSE)</f>
        <v>2</v>
      </c>
      <c r="R85" s="2">
        <f>VLOOKUP(B85,'Razzball Projections'!$B$2:$W$322,14,FALSE)</f>
        <v>18</v>
      </c>
      <c r="S85" s="2">
        <f>VLOOKUP(B85,'Razzball Projections'!$B$2:$W$322,15,FALSE)</f>
        <v>134</v>
      </c>
      <c r="T85" s="2">
        <f>VLOOKUP(B85,'Razzball Projections'!$B$2:$W$322,16,FALSE)</f>
        <v>0</v>
      </c>
      <c r="U85" s="8">
        <f>VLOOKUP(B85,'Razzball Projections'!$B$2:$W$322,17,FALSE)</f>
        <v>95</v>
      </c>
      <c r="V85" s="8">
        <f>VLOOKUP(B85,'Razzball Projections'!$B$2:$W$322,18,FALSE)</f>
        <v>104</v>
      </c>
      <c r="W85" s="8">
        <f>VLOOKUP(B85,'Razzball Projections'!$B$2:$W$322,19,FALSE)</f>
        <v>113</v>
      </c>
      <c r="X85" s="7">
        <f>VLOOKUP(B85,'Razzball Projections'!$B$2:$W$322,20,FALSE)</f>
        <v>0</v>
      </c>
      <c r="Y85" s="7">
        <f>VLOOKUP(B85,'Razzball Projections'!$B$2:$W$322,21,FALSE)</f>
        <v>0</v>
      </c>
      <c r="Z85" s="7">
        <f>VLOOKUP(B85,'Razzball Projections'!$B$2:$W$322,22,FALSE)</f>
        <v>0</v>
      </c>
    </row>
    <row r="86" spans="1:26">
      <c r="A86" s="6">
        <f>VLOOKUP(B86&amp;"*",'Razzball Rankings'!$B$5:$G$204,6,FALSE)</f>
        <v>85</v>
      </c>
      <c r="B86" s="3" t="str">
        <f>'Razzball Projections'!B97</f>
        <v>Charles Clay</v>
      </c>
      <c r="C86" s="2" t="str">
        <f>VLOOKUP(B86,'Razzball Projections'!$B$2:$W$322,2,FALSE)</f>
        <v>TE</v>
      </c>
      <c r="D86" s="2" t="str">
        <f>VLOOKUP(B86,'Razzball Projections'!$B$2:$W$322,3,FALSE)</f>
        <v>MIA</v>
      </c>
      <c r="F86" s="8">
        <f>VLOOKUP(B86,'Fantasy Pros ECR'!$B$6:$H$312,7,FALSE)</f>
        <v>127.79545450000001</v>
      </c>
      <c r="G86" s="8">
        <f>VLOOKUP(B86,'Fantasy Pros ADP'!$B$6:$M$253,12,FALSE)</f>
        <v>154</v>
      </c>
      <c r="H86" s="2">
        <f>VLOOKUP(B86,'Razzball Projections'!$B$2:$W$322,4,FALSE)</f>
        <v>0</v>
      </c>
      <c r="I86" s="2">
        <f>VLOOKUP(B86,'Razzball Projections'!$B$2:$W$322,5,FALSE)</f>
        <v>0</v>
      </c>
      <c r="J86" s="2">
        <f>VLOOKUP(B86,'Razzball Projections'!$B$2:$W$322,6,FALSE)</f>
        <v>0</v>
      </c>
      <c r="K86" s="2">
        <f>VLOOKUP(B86,'Razzball Projections'!$B$2:$W$322,7,FALSE)</f>
        <v>0</v>
      </c>
      <c r="L86" s="2">
        <f>VLOOKUP(B86,'Razzball Projections'!$B$2:$W$322,8,FALSE)</f>
        <v>0</v>
      </c>
      <c r="M86" s="2">
        <f>VLOOKUP(B86,'Razzball Projections'!$B$2:$W$322,9,FALSE)</f>
        <v>0</v>
      </c>
      <c r="N86" s="2">
        <f>VLOOKUP(B86,'Razzball Projections'!$B$2:$W$322,10,FALSE)</f>
        <v>0</v>
      </c>
      <c r="O86" s="2">
        <f>VLOOKUP(B86,'Razzball Projections'!$B$2:$W$322,11,FALSE)</f>
        <v>0</v>
      </c>
      <c r="P86" s="2">
        <f>VLOOKUP(B86,'Razzball Projections'!$B$2:$W$322,12,FALSE)</f>
        <v>0</v>
      </c>
      <c r="Q86" s="2">
        <f>VLOOKUP(B86,'Razzball Projections'!$B$2:$W$322,13,FALSE)</f>
        <v>1</v>
      </c>
      <c r="R86" s="2">
        <f>VLOOKUP(B86,'Razzball Projections'!$B$2:$W$322,14,FALSE)</f>
        <v>68</v>
      </c>
      <c r="S86" s="2">
        <f>VLOOKUP(B86,'Razzball Projections'!$B$2:$W$322,15,FALSE)</f>
        <v>811</v>
      </c>
      <c r="T86" s="2">
        <f>VLOOKUP(B86,'Razzball Projections'!$B$2:$W$322,16,FALSE)</f>
        <v>6</v>
      </c>
      <c r="U86" s="8">
        <f>VLOOKUP(B86,'Razzball Projections'!$B$2:$W$322,17,FALSE)</f>
        <v>115.1</v>
      </c>
      <c r="V86" s="8">
        <f>VLOOKUP(B86,'Razzball Projections'!$B$2:$W$322,18,FALSE)</f>
        <v>149.1</v>
      </c>
      <c r="W86" s="8">
        <f>VLOOKUP(B86,'Razzball Projections'!$B$2:$W$322,19,FALSE)</f>
        <v>183.1</v>
      </c>
      <c r="X86" s="7">
        <f>VLOOKUP(B86,'Razzball Projections'!$B$2:$W$322,20,FALSE)</f>
        <v>5</v>
      </c>
      <c r="Y86" s="7">
        <f>VLOOKUP(B86,'Razzball Projections'!$B$2:$W$322,21,FALSE)</f>
        <v>5</v>
      </c>
      <c r="Z86" s="7">
        <f>VLOOKUP(B86,'Razzball Projections'!$B$2:$W$322,22,FALSE)</f>
        <v>5</v>
      </c>
    </row>
    <row r="87" spans="1:26">
      <c r="A87" s="6">
        <f>VLOOKUP(B87&amp;"*",'Razzball Rankings'!$B$5:$G$204,6,FALSE)</f>
        <v>86</v>
      </c>
      <c r="B87" s="3" t="str">
        <f>'Razzball Projections'!B24</f>
        <v>Nick Foles</v>
      </c>
      <c r="C87" s="2" t="str">
        <f>VLOOKUP(B87,'Razzball Projections'!$B$2:$W$322,2,FALSE)</f>
        <v>QB</v>
      </c>
      <c r="D87" s="2" t="str">
        <f>VLOOKUP(B87,'Razzball Projections'!$B$2:$W$322,3,FALSE)</f>
        <v>PHI</v>
      </c>
      <c r="F87" s="8">
        <f>VLOOKUP(B87,'Fantasy Pros ECR'!$B$6:$H$312,7,FALSE)</f>
        <v>68.574468089999996</v>
      </c>
      <c r="G87" s="8">
        <f>VLOOKUP(B87,'Fantasy Pros ADP'!$B$6:$M$253,12,FALSE)</f>
        <v>61.6</v>
      </c>
      <c r="H87" s="2">
        <f>VLOOKUP(B87,'Razzball Projections'!$B$2:$W$322,4,FALSE)</f>
        <v>562</v>
      </c>
      <c r="I87" s="2">
        <f>VLOOKUP(B87,'Razzball Projections'!$B$2:$W$322,5,FALSE)</f>
        <v>362</v>
      </c>
      <c r="J87" s="2">
        <f>VLOOKUP(B87,'Razzball Projections'!$B$2:$W$322,6,FALSE)</f>
        <v>64.400000000000006</v>
      </c>
      <c r="K87" s="2">
        <f>VLOOKUP(B87,'Razzball Projections'!$B$2:$W$322,7,FALSE)</f>
        <v>3928</v>
      </c>
      <c r="L87" s="2">
        <f>VLOOKUP(B87,'Razzball Projections'!$B$2:$W$322,8,FALSE)</f>
        <v>31</v>
      </c>
      <c r="M87" s="2">
        <f>VLOOKUP(B87,'Razzball Projections'!$B$2:$W$322,9,FALSE)</f>
        <v>13</v>
      </c>
      <c r="N87" s="2">
        <f>VLOOKUP(B87,'Razzball Projections'!$B$2:$W$322,10,FALSE)</f>
        <v>61</v>
      </c>
      <c r="O87" s="2">
        <f>VLOOKUP(B87,'Razzball Projections'!$B$2:$W$322,11,FALSE)</f>
        <v>237</v>
      </c>
      <c r="P87" s="2">
        <f>VLOOKUP(B87,'Razzball Projections'!$B$2:$W$322,12,FALSE)</f>
        <v>1</v>
      </c>
      <c r="Q87" s="2">
        <f>VLOOKUP(B87,'Razzball Projections'!$B$2:$W$322,13,FALSE)</f>
        <v>3</v>
      </c>
      <c r="R87" s="2">
        <f>VLOOKUP(B87,'Razzball Projections'!$B$2:$W$322,14,FALSE)</f>
        <v>0</v>
      </c>
      <c r="S87" s="2">
        <f>VLOOKUP(B87,'Razzball Projections'!$B$2:$W$322,15,FALSE)</f>
        <v>0</v>
      </c>
      <c r="T87" s="2">
        <f>VLOOKUP(B87,'Razzball Projections'!$B$2:$W$322,16,FALSE)</f>
        <v>0</v>
      </c>
      <c r="U87" s="8">
        <f>VLOOKUP(B87,'Razzball Projections'!$B$2:$W$322,17,FALSE)</f>
        <v>278.82</v>
      </c>
      <c r="V87" s="8">
        <f>VLOOKUP(B87,'Razzball Projections'!$B$2:$W$322,18,FALSE)</f>
        <v>278.82</v>
      </c>
      <c r="W87" s="8">
        <f>VLOOKUP(B87,'Razzball Projections'!$B$2:$W$322,19,FALSE)</f>
        <v>278.82</v>
      </c>
      <c r="X87" s="7">
        <f>VLOOKUP(B87,'Razzball Projections'!$B$2:$W$322,20,FALSE)</f>
        <v>15</v>
      </c>
      <c r="Y87" s="7">
        <f>VLOOKUP(B87,'Razzball Projections'!$B$2:$W$322,21,FALSE)</f>
        <v>13</v>
      </c>
      <c r="Z87" s="7">
        <f>VLOOKUP(B87,'Razzball Projections'!$B$2:$W$322,22,FALSE)</f>
        <v>11</v>
      </c>
    </row>
    <row r="88" spans="1:26">
      <c r="A88" s="6">
        <f>VLOOKUP(B88&amp;"*",'Razzball Rankings'!$B$5:$G$204,6,FALSE)</f>
        <v>87</v>
      </c>
      <c r="B88" s="3" t="str">
        <f>'Razzball Projections'!B93</f>
        <v>Golden Tate</v>
      </c>
      <c r="C88" s="2" t="str">
        <f>VLOOKUP(B88,'Razzball Projections'!$B$2:$W$322,2,FALSE)</f>
        <v>WR</v>
      </c>
      <c r="D88" s="2" t="str">
        <f>VLOOKUP(B88,'Razzball Projections'!$B$2:$W$322,3,FALSE)</f>
        <v>DET</v>
      </c>
      <c r="F88" s="8">
        <f>VLOOKUP(B88,'Fantasy Pros ECR'!$B$6:$H$312,7,FALSE)</f>
        <v>81.595744679999996</v>
      </c>
      <c r="G88" s="8">
        <f>VLOOKUP(B88,'Fantasy Pros ADP'!$B$6:$M$253,12,FALSE)</f>
        <v>87.4</v>
      </c>
      <c r="H88" s="2">
        <f>VLOOKUP(B88,'Razzball Projections'!$B$2:$W$322,4,FALSE)</f>
        <v>0</v>
      </c>
      <c r="I88" s="2">
        <f>VLOOKUP(B88,'Razzball Projections'!$B$2:$W$322,5,FALSE)</f>
        <v>0</v>
      </c>
      <c r="J88" s="2">
        <f>VLOOKUP(B88,'Razzball Projections'!$B$2:$W$322,6,FALSE)</f>
        <v>0</v>
      </c>
      <c r="K88" s="2">
        <f>VLOOKUP(B88,'Razzball Projections'!$B$2:$W$322,7,FALSE)</f>
        <v>0</v>
      </c>
      <c r="L88" s="2">
        <f>VLOOKUP(B88,'Razzball Projections'!$B$2:$W$322,8,FALSE)</f>
        <v>0</v>
      </c>
      <c r="M88" s="2">
        <f>VLOOKUP(B88,'Razzball Projections'!$B$2:$W$322,9,FALSE)</f>
        <v>0</v>
      </c>
      <c r="N88" s="2">
        <f>VLOOKUP(B88,'Razzball Projections'!$B$2:$W$322,10,FALSE)</f>
        <v>3</v>
      </c>
      <c r="O88" s="2">
        <f>VLOOKUP(B88,'Razzball Projections'!$B$2:$W$322,11,FALSE)</f>
        <v>25</v>
      </c>
      <c r="P88" s="2">
        <f>VLOOKUP(B88,'Razzball Projections'!$B$2:$W$322,12,FALSE)</f>
        <v>0</v>
      </c>
      <c r="Q88" s="2">
        <f>VLOOKUP(B88,'Razzball Projections'!$B$2:$W$322,13,FALSE)</f>
        <v>1</v>
      </c>
      <c r="R88" s="2">
        <f>VLOOKUP(B88,'Razzball Projections'!$B$2:$W$322,14,FALSE)</f>
        <v>68</v>
      </c>
      <c r="S88" s="2">
        <f>VLOOKUP(B88,'Razzball Projections'!$B$2:$W$322,15,FALSE)</f>
        <v>875</v>
      </c>
      <c r="T88" s="2">
        <f>VLOOKUP(B88,'Razzball Projections'!$B$2:$W$322,16,FALSE)</f>
        <v>5</v>
      </c>
      <c r="U88" s="8">
        <f>VLOOKUP(B88,'Razzball Projections'!$B$2:$W$322,17,FALSE)</f>
        <v>118</v>
      </c>
      <c r="V88" s="8">
        <f>VLOOKUP(B88,'Razzball Projections'!$B$2:$W$322,18,FALSE)</f>
        <v>152</v>
      </c>
      <c r="W88" s="8">
        <f>VLOOKUP(B88,'Razzball Projections'!$B$2:$W$322,19,FALSE)</f>
        <v>186</v>
      </c>
      <c r="X88" s="7">
        <f>VLOOKUP(B88,'Razzball Projections'!$B$2:$W$322,20,FALSE)</f>
        <v>13</v>
      </c>
      <c r="Y88" s="7">
        <f>VLOOKUP(B88,'Razzball Projections'!$B$2:$W$322,21,FALSE)</f>
        <v>16</v>
      </c>
      <c r="Z88" s="7">
        <f>VLOOKUP(B88,'Razzball Projections'!$B$2:$W$322,22,FALSE)</f>
        <v>18</v>
      </c>
    </row>
    <row r="89" spans="1:26">
      <c r="A89" s="6">
        <f>VLOOKUP(B89&amp;"*",'Razzball Rankings'!$B$5:$G$204,6,FALSE)</f>
        <v>88</v>
      </c>
      <c r="B89" s="3" t="str">
        <f>'Razzball Projections'!B108</f>
        <v>Jordan Reed</v>
      </c>
      <c r="C89" s="2" t="str">
        <f>VLOOKUP(B89,'Razzball Projections'!$B$2:$W$322,2,FALSE)</f>
        <v>TE</v>
      </c>
      <c r="D89" s="2" t="str">
        <f>VLOOKUP(B89,'Razzball Projections'!$B$2:$W$322,3,FALSE)</f>
        <v>WAS</v>
      </c>
      <c r="F89" s="8">
        <f>VLOOKUP(B89,'Fantasy Pros ECR'!$B$6:$H$312,7,FALSE)</f>
        <v>86.260869569999997</v>
      </c>
      <c r="G89" s="8">
        <f>VLOOKUP(B89,'Fantasy Pros ADP'!$B$6:$M$253,12,FALSE)</f>
        <v>87.2</v>
      </c>
      <c r="H89" s="2">
        <f>VLOOKUP(B89,'Razzball Projections'!$B$2:$W$322,4,FALSE)</f>
        <v>0</v>
      </c>
      <c r="I89" s="2">
        <f>VLOOKUP(B89,'Razzball Projections'!$B$2:$W$322,5,FALSE)</f>
        <v>0</v>
      </c>
      <c r="J89" s="2">
        <f>VLOOKUP(B89,'Razzball Projections'!$B$2:$W$322,6,FALSE)</f>
        <v>0</v>
      </c>
      <c r="K89" s="2">
        <f>VLOOKUP(B89,'Razzball Projections'!$B$2:$W$322,7,FALSE)</f>
        <v>0</v>
      </c>
      <c r="L89" s="2">
        <f>VLOOKUP(B89,'Razzball Projections'!$B$2:$W$322,8,FALSE)</f>
        <v>0</v>
      </c>
      <c r="M89" s="2">
        <f>VLOOKUP(B89,'Razzball Projections'!$B$2:$W$322,9,FALSE)</f>
        <v>0</v>
      </c>
      <c r="N89" s="2">
        <f>VLOOKUP(B89,'Razzball Projections'!$B$2:$W$322,10,FALSE)</f>
        <v>0</v>
      </c>
      <c r="O89" s="2">
        <f>VLOOKUP(B89,'Razzball Projections'!$B$2:$W$322,11,FALSE)</f>
        <v>0</v>
      </c>
      <c r="P89" s="2">
        <f>VLOOKUP(B89,'Razzball Projections'!$B$2:$W$322,12,FALSE)</f>
        <v>0</v>
      </c>
      <c r="Q89" s="2">
        <f>VLOOKUP(B89,'Razzball Projections'!$B$2:$W$322,13,FALSE)</f>
        <v>0</v>
      </c>
      <c r="R89" s="2">
        <f>VLOOKUP(B89,'Razzball Projections'!$B$2:$W$322,14,FALSE)</f>
        <v>57</v>
      </c>
      <c r="S89" s="2">
        <f>VLOOKUP(B89,'Razzball Projections'!$B$2:$W$322,15,FALSE)</f>
        <v>747</v>
      </c>
      <c r="T89" s="2">
        <f>VLOOKUP(B89,'Razzball Projections'!$B$2:$W$322,16,FALSE)</f>
        <v>7</v>
      </c>
      <c r="U89" s="8">
        <f>VLOOKUP(B89,'Razzball Projections'!$B$2:$W$322,17,FALSE)</f>
        <v>113.7</v>
      </c>
      <c r="V89" s="8">
        <f>VLOOKUP(B89,'Razzball Projections'!$B$2:$W$322,18,FALSE)</f>
        <v>142.19999999999999</v>
      </c>
      <c r="W89" s="8">
        <f>VLOOKUP(B89,'Razzball Projections'!$B$2:$W$322,19,FALSE)</f>
        <v>170.7</v>
      </c>
      <c r="X89" s="7">
        <f>VLOOKUP(B89,'Razzball Projections'!$B$2:$W$322,20,FALSE)</f>
        <v>10</v>
      </c>
      <c r="Y89" s="7">
        <f>VLOOKUP(B89,'Razzball Projections'!$B$2:$W$322,21,FALSE)</f>
        <v>12</v>
      </c>
      <c r="Z89" s="7">
        <f>VLOOKUP(B89,'Razzball Projections'!$B$2:$W$322,22,FALSE)</f>
        <v>12</v>
      </c>
    </row>
    <row r="90" spans="1:26">
      <c r="A90" s="6">
        <f>VLOOKUP(B90&amp;"*",'Razzball Rankings'!$B$5:$G$204,6,FALSE)</f>
        <v>89</v>
      </c>
      <c r="B90" s="3" t="str">
        <f>'Razzball Projections'!B96</f>
        <v>Darren Sproles</v>
      </c>
      <c r="C90" s="2" t="str">
        <f>VLOOKUP(B90,'Razzball Projections'!$B$2:$W$322,2,FALSE)</f>
        <v>RB</v>
      </c>
      <c r="D90" s="2" t="str">
        <f>VLOOKUP(B90,'Razzball Projections'!$B$2:$W$322,3,FALSE)</f>
        <v>PHI</v>
      </c>
      <c r="F90" s="8">
        <f>VLOOKUP(B90,'Fantasy Pros ECR'!$B$6:$H$312,7,FALSE)</f>
        <v>115.7857143</v>
      </c>
      <c r="G90" s="8">
        <f>VLOOKUP(B90,'Fantasy Pros ADP'!$B$6:$M$253,12,FALSE)</f>
        <v>103</v>
      </c>
      <c r="H90" s="2">
        <f>VLOOKUP(B90,'Razzball Projections'!$B$2:$W$322,4,FALSE)</f>
        <v>0</v>
      </c>
      <c r="I90" s="2">
        <f>VLOOKUP(B90,'Razzball Projections'!$B$2:$W$322,5,FALSE)</f>
        <v>0</v>
      </c>
      <c r="J90" s="2">
        <f>VLOOKUP(B90,'Razzball Projections'!$B$2:$W$322,6,FALSE)</f>
        <v>0</v>
      </c>
      <c r="K90" s="2">
        <f>VLOOKUP(B90,'Razzball Projections'!$B$2:$W$322,7,FALSE)</f>
        <v>0</v>
      </c>
      <c r="L90" s="2">
        <f>VLOOKUP(B90,'Razzball Projections'!$B$2:$W$322,8,FALSE)</f>
        <v>0</v>
      </c>
      <c r="M90" s="2">
        <f>VLOOKUP(B90,'Razzball Projections'!$B$2:$W$322,9,FALSE)</f>
        <v>0</v>
      </c>
      <c r="N90" s="2">
        <f>VLOOKUP(B90,'Razzball Projections'!$B$2:$W$322,10,FALSE)</f>
        <v>59</v>
      </c>
      <c r="O90" s="2">
        <f>VLOOKUP(B90,'Razzball Projections'!$B$2:$W$322,11,FALSE)</f>
        <v>257</v>
      </c>
      <c r="P90" s="2">
        <f>VLOOKUP(B90,'Razzball Projections'!$B$2:$W$322,12,FALSE)</f>
        <v>2</v>
      </c>
      <c r="Q90" s="2">
        <f>VLOOKUP(B90,'Razzball Projections'!$B$2:$W$322,13,FALSE)</f>
        <v>1</v>
      </c>
      <c r="R90" s="2">
        <f>VLOOKUP(B90,'Razzball Projections'!$B$2:$W$322,14,FALSE)</f>
        <v>67</v>
      </c>
      <c r="S90" s="2">
        <f>VLOOKUP(B90,'Razzball Projections'!$B$2:$W$322,15,FALSE)</f>
        <v>569</v>
      </c>
      <c r="T90" s="2">
        <f>VLOOKUP(B90,'Razzball Projections'!$B$2:$W$322,16,FALSE)</f>
        <v>4</v>
      </c>
      <c r="U90" s="8">
        <f>VLOOKUP(B90,'Razzball Projections'!$B$2:$W$322,17,FALSE)</f>
        <v>116.6</v>
      </c>
      <c r="V90" s="8">
        <f>VLOOKUP(B90,'Razzball Projections'!$B$2:$W$322,18,FALSE)</f>
        <v>150.1</v>
      </c>
      <c r="W90" s="8">
        <f>VLOOKUP(B90,'Razzball Projections'!$B$2:$W$322,19,FALSE)</f>
        <v>183.6</v>
      </c>
      <c r="X90" s="7">
        <f>VLOOKUP(B90,'Razzball Projections'!$B$2:$W$322,20,FALSE)</f>
        <v>7</v>
      </c>
      <c r="Y90" s="7">
        <f>VLOOKUP(B90,'Razzball Projections'!$B$2:$W$322,21,FALSE)</f>
        <v>10</v>
      </c>
      <c r="Z90" s="7">
        <f>VLOOKUP(B90,'Razzball Projections'!$B$2:$W$322,22,FALSE)</f>
        <v>13</v>
      </c>
    </row>
    <row r="91" spans="1:26">
      <c r="A91" s="6">
        <f>VLOOKUP(B91&amp;"*",'Razzball Rankings'!$B$5:$G$204,6,FALSE)</f>
        <v>90</v>
      </c>
      <c r="B91" s="3" t="str">
        <f>'Razzball Projections'!B138</f>
        <v>DeAngelo Williams</v>
      </c>
      <c r="C91" s="2" t="str">
        <f>VLOOKUP(B91,'Razzball Projections'!$B$2:$W$322,2,FALSE)</f>
        <v>RB</v>
      </c>
      <c r="D91" s="2" t="str">
        <f>VLOOKUP(B91,'Razzball Projections'!$B$2:$W$322,3,FALSE)</f>
        <v>CAR</v>
      </c>
      <c r="F91" s="8">
        <f>VLOOKUP(B91,'Fantasy Pros ECR'!$B$6:$H$312,7,FALSE)</f>
        <v>107.75555559999999</v>
      </c>
      <c r="G91" s="8">
        <f>VLOOKUP(B91,'Fantasy Pros ADP'!$B$6:$M$253,12,FALSE)</f>
        <v>117.2</v>
      </c>
      <c r="H91" s="2">
        <f>VLOOKUP(B91,'Razzball Projections'!$B$2:$W$322,4,FALSE)</f>
        <v>0</v>
      </c>
      <c r="I91" s="2">
        <f>VLOOKUP(B91,'Razzball Projections'!$B$2:$W$322,5,FALSE)</f>
        <v>0</v>
      </c>
      <c r="J91" s="2">
        <f>VLOOKUP(B91,'Razzball Projections'!$B$2:$W$322,6,FALSE)</f>
        <v>0</v>
      </c>
      <c r="K91" s="2">
        <f>VLOOKUP(B91,'Razzball Projections'!$B$2:$W$322,7,FALSE)</f>
        <v>0</v>
      </c>
      <c r="L91" s="2">
        <f>VLOOKUP(B91,'Razzball Projections'!$B$2:$W$322,8,FALSE)</f>
        <v>0</v>
      </c>
      <c r="M91" s="2">
        <f>VLOOKUP(B91,'Razzball Projections'!$B$2:$W$322,9,FALSE)</f>
        <v>0</v>
      </c>
      <c r="N91" s="2">
        <f>VLOOKUP(B91,'Razzball Projections'!$B$2:$W$322,10,FALSE)</f>
        <v>164</v>
      </c>
      <c r="O91" s="2">
        <f>VLOOKUP(B91,'Razzball Projections'!$B$2:$W$322,11,FALSE)</f>
        <v>715</v>
      </c>
      <c r="P91" s="2">
        <f>VLOOKUP(B91,'Razzball Projections'!$B$2:$W$322,12,FALSE)</f>
        <v>3</v>
      </c>
      <c r="Q91" s="2">
        <f>VLOOKUP(B91,'Razzball Projections'!$B$2:$W$322,13,FALSE)</f>
        <v>2</v>
      </c>
      <c r="R91" s="2">
        <f>VLOOKUP(B91,'Razzball Projections'!$B$2:$W$322,14,FALSE)</f>
        <v>23</v>
      </c>
      <c r="S91" s="2">
        <f>VLOOKUP(B91,'Razzball Projections'!$B$2:$W$322,15,FALSE)</f>
        <v>207</v>
      </c>
      <c r="T91" s="2">
        <f>VLOOKUP(B91,'Razzball Projections'!$B$2:$W$322,16,FALSE)</f>
        <v>1</v>
      </c>
      <c r="U91" s="8">
        <f>VLOOKUP(B91,'Razzball Projections'!$B$2:$W$322,17,FALSE)</f>
        <v>115.6</v>
      </c>
      <c r="V91" s="8">
        <f>VLOOKUP(B91,'Razzball Projections'!$B$2:$W$322,18,FALSE)</f>
        <v>127.1</v>
      </c>
      <c r="W91" s="8">
        <f>VLOOKUP(B91,'Razzball Projections'!$B$2:$W$322,19,FALSE)</f>
        <v>138.6</v>
      </c>
      <c r="X91" s="7">
        <f>VLOOKUP(B91,'Razzball Projections'!$B$2:$W$322,20,FALSE)</f>
        <v>9</v>
      </c>
      <c r="Y91" s="7">
        <f>VLOOKUP(B91,'Razzball Projections'!$B$2:$W$322,21,FALSE)</f>
        <v>7</v>
      </c>
      <c r="Z91" s="7">
        <f>VLOOKUP(B91,'Razzball Projections'!$B$2:$W$322,22,FALSE)</f>
        <v>6</v>
      </c>
    </row>
    <row r="92" spans="1:26">
      <c r="A92" s="6">
        <f>VLOOKUP(B92&amp;"*",'Razzball Rankings'!$B$5:$G$204,6,FALSE)</f>
        <v>91</v>
      </c>
      <c r="B92" s="3" t="str">
        <f>'Razzball Projections'!B109</f>
        <v>Rob Gronkowski</v>
      </c>
      <c r="C92" s="2" t="str">
        <f>VLOOKUP(B92,'Razzball Projections'!$B$2:$W$322,2,FALSE)</f>
        <v>TE</v>
      </c>
      <c r="D92" s="2" t="str">
        <f>VLOOKUP(B92,'Razzball Projections'!$B$2:$W$322,3,FALSE)</f>
        <v>NE</v>
      </c>
      <c r="F92" s="8">
        <f>VLOOKUP(B92,'Fantasy Pros ECR'!$B$6:$H$312,7,FALSE)</f>
        <v>37.340425529999997</v>
      </c>
      <c r="G92" s="8">
        <f>VLOOKUP(B92,'Fantasy Pros ADP'!$B$6:$M$253,12,FALSE)</f>
        <v>32.6</v>
      </c>
      <c r="H92" s="2">
        <f>VLOOKUP(B92,'Razzball Projections'!$B$2:$W$322,4,FALSE)</f>
        <v>0</v>
      </c>
      <c r="I92" s="2">
        <f>VLOOKUP(B92,'Razzball Projections'!$B$2:$W$322,5,FALSE)</f>
        <v>0</v>
      </c>
      <c r="J92" s="2">
        <f>VLOOKUP(B92,'Razzball Projections'!$B$2:$W$322,6,FALSE)</f>
        <v>0</v>
      </c>
      <c r="K92" s="2">
        <f>VLOOKUP(B92,'Razzball Projections'!$B$2:$W$322,7,FALSE)</f>
        <v>0</v>
      </c>
      <c r="L92" s="2">
        <f>VLOOKUP(B92,'Razzball Projections'!$B$2:$W$322,8,FALSE)</f>
        <v>0</v>
      </c>
      <c r="M92" s="2">
        <f>VLOOKUP(B92,'Razzball Projections'!$B$2:$W$322,9,FALSE)</f>
        <v>0</v>
      </c>
      <c r="N92" s="2">
        <f>VLOOKUP(B92,'Razzball Projections'!$B$2:$W$322,10,FALSE)</f>
        <v>0</v>
      </c>
      <c r="O92" s="2">
        <f>VLOOKUP(B92,'Razzball Projections'!$B$2:$W$322,11,FALSE)</f>
        <v>0</v>
      </c>
      <c r="P92" s="2">
        <f>VLOOKUP(B92,'Razzball Projections'!$B$2:$W$322,12,FALSE)</f>
        <v>0</v>
      </c>
      <c r="Q92" s="2">
        <f>VLOOKUP(B92,'Razzball Projections'!$B$2:$W$322,13,FALSE)</f>
        <v>0</v>
      </c>
      <c r="R92" s="2">
        <f>VLOOKUP(B92,'Razzball Projections'!$B$2:$W$322,14,FALSE)</f>
        <v>57</v>
      </c>
      <c r="S92" s="2">
        <f>VLOOKUP(B92,'Razzball Projections'!$B$2:$W$322,15,FALSE)</f>
        <v>716</v>
      </c>
      <c r="T92" s="2">
        <f>VLOOKUP(B92,'Razzball Projections'!$B$2:$W$322,16,FALSE)</f>
        <v>7</v>
      </c>
      <c r="U92" s="8">
        <f>VLOOKUP(B92,'Razzball Projections'!$B$2:$W$322,17,FALSE)</f>
        <v>113.6</v>
      </c>
      <c r="V92" s="8">
        <f>VLOOKUP(B92,'Razzball Projections'!$B$2:$W$322,18,FALSE)</f>
        <v>142.1</v>
      </c>
      <c r="W92" s="8">
        <f>VLOOKUP(B92,'Razzball Projections'!$B$2:$W$322,19,FALSE)</f>
        <v>170.6</v>
      </c>
      <c r="X92" s="7">
        <f>VLOOKUP(B92,'Razzball Projections'!$B$2:$W$322,20,FALSE)</f>
        <v>17</v>
      </c>
      <c r="Y92" s="7">
        <f>VLOOKUP(B92,'Razzball Projections'!$B$2:$W$322,21,FALSE)</f>
        <v>17</v>
      </c>
      <c r="Z92" s="7">
        <f>VLOOKUP(B92,'Razzball Projections'!$B$2:$W$322,22,FALSE)</f>
        <v>18</v>
      </c>
    </row>
    <row r="93" spans="1:26">
      <c r="A93" s="6">
        <f>VLOOKUP(B93&amp;"*",'Razzball Rankings'!$B$5:$G$204,6,FALSE)</f>
        <v>92</v>
      </c>
      <c r="B93" s="3" t="str">
        <f>'Razzball Projections'!B95</f>
        <v>Eric Decker</v>
      </c>
      <c r="C93" s="2" t="str">
        <f>VLOOKUP(B93,'Razzball Projections'!$B$2:$W$322,2,FALSE)</f>
        <v>WR</v>
      </c>
      <c r="D93" s="2" t="str">
        <f>VLOOKUP(B93,'Razzball Projections'!$B$2:$W$322,3,FALSE)</f>
        <v>NYJ</v>
      </c>
      <c r="F93" s="8">
        <f>VLOOKUP(B93,'Fantasy Pros ECR'!$B$6:$H$312,7,FALSE)</f>
        <v>78.212765959999999</v>
      </c>
      <c r="G93" s="8">
        <f>VLOOKUP(B93,'Fantasy Pros ADP'!$B$6:$M$253,12,FALSE)</f>
        <v>93</v>
      </c>
      <c r="H93" s="2">
        <f>VLOOKUP(B93,'Razzball Projections'!$B$2:$W$322,4,FALSE)</f>
        <v>0</v>
      </c>
      <c r="I93" s="2">
        <f>VLOOKUP(B93,'Razzball Projections'!$B$2:$W$322,5,FALSE)</f>
        <v>0</v>
      </c>
      <c r="J93" s="2">
        <f>VLOOKUP(B93,'Razzball Projections'!$B$2:$W$322,6,FALSE)</f>
        <v>0</v>
      </c>
      <c r="K93" s="2">
        <f>VLOOKUP(B93,'Razzball Projections'!$B$2:$W$322,7,FALSE)</f>
        <v>0</v>
      </c>
      <c r="L93" s="2">
        <f>VLOOKUP(B93,'Razzball Projections'!$B$2:$W$322,8,FALSE)</f>
        <v>0</v>
      </c>
      <c r="M93" s="2">
        <f>VLOOKUP(B93,'Razzball Projections'!$B$2:$W$322,9,FALSE)</f>
        <v>0</v>
      </c>
      <c r="N93" s="2">
        <f>VLOOKUP(B93,'Razzball Projections'!$B$2:$W$322,10,FALSE)</f>
        <v>0</v>
      </c>
      <c r="O93" s="2">
        <f>VLOOKUP(B93,'Razzball Projections'!$B$2:$W$322,11,FALSE)</f>
        <v>0</v>
      </c>
      <c r="P93" s="2">
        <f>VLOOKUP(B93,'Razzball Projections'!$B$2:$W$322,12,FALSE)</f>
        <v>0</v>
      </c>
      <c r="Q93" s="2">
        <f>VLOOKUP(B93,'Razzball Projections'!$B$2:$W$322,13,FALSE)</f>
        <v>1</v>
      </c>
      <c r="R93" s="2">
        <f>VLOOKUP(B93,'Razzball Projections'!$B$2:$W$322,14,FALSE)</f>
        <v>66</v>
      </c>
      <c r="S93" s="2">
        <f>VLOOKUP(B93,'Razzball Projections'!$B$2:$W$322,15,FALSE)</f>
        <v>897</v>
      </c>
      <c r="T93" s="2">
        <f>VLOOKUP(B93,'Razzball Projections'!$B$2:$W$322,16,FALSE)</f>
        <v>5</v>
      </c>
      <c r="U93" s="8">
        <f>VLOOKUP(B93,'Razzball Projections'!$B$2:$W$322,17,FALSE)</f>
        <v>117.7</v>
      </c>
      <c r="V93" s="8">
        <f>VLOOKUP(B93,'Razzball Projections'!$B$2:$W$322,18,FALSE)</f>
        <v>150.69999999999999</v>
      </c>
      <c r="W93" s="8">
        <f>VLOOKUP(B93,'Razzball Projections'!$B$2:$W$322,19,FALSE)</f>
        <v>183.7</v>
      </c>
      <c r="X93" s="7">
        <f>VLOOKUP(B93,'Razzball Projections'!$B$2:$W$322,20,FALSE)</f>
        <v>9</v>
      </c>
      <c r="Y93" s="7">
        <f>VLOOKUP(B93,'Razzball Projections'!$B$2:$W$322,21,FALSE)</f>
        <v>10</v>
      </c>
      <c r="Z93" s="7">
        <f>VLOOKUP(B93,'Razzball Projections'!$B$2:$W$322,22,FALSE)</f>
        <v>13</v>
      </c>
    </row>
    <row r="94" spans="1:26">
      <c r="A94" s="6">
        <f>VLOOKUP(B94&amp;"*",'Razzball Rankings'!$B$5:$G$204,6,FALSE)</f>
        <v>93</v>
      </c>
      <c r="B94" s="3" t="str">
        <f>'Razzball Projections'!B162</f>
        <v>Khiry Robinson</v>
      </c>
      <c r="C94" s="2" t="str">
        <f>VLOOKUP(B94,'Razzball Projections'!$B$2:$W$322,2,FALSE)</f>
        <v>RB</v>
      </c>
      <c r="D94" s="2" t="str">
        <f>VLOOKUP(B94,'Razzball Projections'!$B$2:$W$322,3,FALSE)</f>
        <v>NO</v>
      </c>
      <c r="F94" s="8">
        <f>VLOOKUP(B94,'Fantasy Pros ECR'!$B$6:$H$312,7,FALSE)</f>
        <v>137</v>
      </c>
      <c r="G94" s="8">
        <f>VLOOKUP(B94,'Fantasy Pros ADP'!$B$6:$M$253,12,FALSE)</f>
        <v>133.80000000000001</v>
      </c>
      <c r="H94" s="2">
        <f>VLOOKUP(B94,'Razzball Projections'!$B$2:$W$322,4,FALSE)</f>
        <v>0</v>
      </c>
      <c r="I94" s="2">
        <f>VLOOKUP(B94,'Razzball Projections'!$B$2:$W$322,5,FALSE)</f>
        <v>0</v>
      </c>
      <c r="J94" s="2">
        <f>VLOOKUP(B94,'Razzball Projections'!$B$2:$W$322,6,FALSE)</f>
        <v>0</v>
      </c>
      <c r="K94" s="2">
        <f>VLOOKUP(B94,'Razzball Projections'!$B$2:$W$322,7,FALSE)</f>
        <v>0</v>
      </c>
      <c r="L94" s="2">
        <f>VLOOKUP(B94,'Razzball Projections'!$B$2:$W$322,8,FALSE)</f>
        <v>0</v>
      </c>
      <c r="M94" s="2">
        <f>VLOOKUP(B94,'Razzball Projections'!$B$2:$W$322,9,FALSE)</f>
        <v>0</v>
      </c>
      <c r="N94" s="2">
        <f>VLOOKUP(B94,'Razzball Projections'!$B$2:$W$322,10,FALSE)</f>
        <v>145</v>
      </c>
      <c r="O94" s="2">
        <f>VLOOKUP(B94,'Razzball Projections'!$B$2:$W$322,11,FALSE)</f>
        <v>696</v>
      </c>
      <c r="P94" s="2">
        <f>VLOOKUP(B94,'Razzball Projections'!$B$2:$W$322,12,FALSE)</f>
        <v>6</v>
      </c>
      <c r="Q94" s="2">
        <f>VLOOKUP(B94,'Razzball Projections'!$B$2:$W$322,13,FALSE)</f>
        <v>0</v>
      </c>
      <c r="R94" s="2">
        <f>VLOOKUP(B94,'Razzball Projections'!$B$2:$W$322,14,FALSE)</f>
        <v>12</v>
      </c>
      <c r="S94" s="2">
        <f>VLOOKUP(B94,'Razzball Projections'!$B$2:$W$322,15,FALSE)</f>
        <v>76</v>
      </c>
      <c r="T94" s="2">
        <f>VLOOKUP(B94,'Razzball Projections'!$B$2:$W$322,16,FALSE)</f>
        <v>0</v>
      </c>
      <c r="U94" s="8">
        <f>VLOOKUP(B94,'Razzball Projections'!$B$2:$W$322,17,FALSE)</f>
        <v>114.4</v>
      </c>
      <c r="V94" s="8">
        <f>VLOOKUP(B94,'Razzball Projections'!$B$2:$W$322,18,FALSE)</f>
        <v>120.4</v>
      </c>
      <c r="W94" s="8">
        <f>VLOOKUP(B94,'Razzball Projections'!$B$2:$W$322,19,FALSE)</f>
        <v>126.4</v>
      </c>
      <c r="X94" s="7">
        <f>VLOOKUP(B94,'Razzball Projections'!$B$2:$W$322,20,FALSE)</f>
        <v>6</v>
      </c>
      <c r="Y94" s="7">
        <f>VLOOKUP(B94,'Razzball Projections'!$B$2:$W$322,21,FALSE)</f>
        <v>4</v>
      </c>
      <c r="Z94" s="7">
        <f>VLOOKUP(B94,'Razzball Projections'!$B$2:$W$322,22,FALSE)</f>
        <v>1</v>
      </c>
    </row>
    <row r="95" spans="1:26">
      <c r="A95" s="6">
        <f>VLOOKUP(B95&amp;"*",'Razzball Rankings'!$B$5:$G$204,6,FALSE)</f>
        <v>94</v>
      </c>
      <c r="B95" s="3" t="str">
        <f>'Razzball Projections'!B100</f>
        <v>Jordan Cameron</v>
      </c>
      <c r="C95" s="2" t="str">
        <f>VLOOKUP(B95,'Razzball Projections'!$B$2:$W$322,2,FALSE)</f>
        <v>TE</v>
      </c>
      <c r="D95" s="2" t="str">
        <f>VLOOKUP(B95,'Razzball Projections'!$B$2:$W$322,3,FALSE)</f>
        <v>CLE</v>
      </c>
      <c r="F95" s="8">
        <f>VLOOKUP(B95,'Fantasy Pros ECR'!$B$6:$H$312,7,FALSE)</f>
        <v>62.595744680000003</v>
      </c>
      <c r="G95" s="8">
        <f>VLOOKUP(B95,'Fantasy Pros ADP'!$B$6:$M$253,12,FALSE)</f>
        <v>61.2</v>
      </c>
      <c r="H95" s="2">
        <f>VLOOKUP(B95,'Razzball Projections'!$B$2:$W$322,4,FALSE)</f>
        <v>0</v>
      </c>
      <c r="I95" s="2">
        <f>VLOOKUP(B95,'Razzball Projections'!$B$2:$W$322,5,FALSE)</f>
        <v>0</v>
      </c>
      <c r="J95" s="2">
        <f>VLOOKUP(B95,'Razzball Projections'!$B$2:$W$322,6,FALSE)</f>
        <v>0</v>
      </c>
      <c r="K95" s="2">
        <f>VLOOKUP(B95,'Razzball Projections'!$B$2:$W$322,7,FALSE)</f>
        <v>0</v>
      </c>
      <c r="L95" s="2">
        <f>VLOOKUP(B95,'Razzball Projections'!$B$2:$W$322,8,FALSE)</f>
        <v>0</v>
      </c>
      <c r="M95" s="2">
        <f>VLOOKUP(B95,'Razzball Projections'!$B$2:$W$322,9,FALSE)</f>
        <v>0</v>
      </c>
      <c r="N95" s="2">
        <f>VLOOKUP(B95,'Razzball Projections'!$B$2:$W$322,10,FALSE)</f>
        <v>0</v>
      </c>
      <c r="O95" s="2">
        <f>VLOOKUP(B95,'Razzball Projections'!$B$2:$W$322,11,FALSE)</f>
        <v>0</v>
      </c>
      <c r="P95" s="2">
        <f>VLOOKUP(B95,'Razzball Projections'!$B$2:$W$322,12,FALSE)</f>
        <v>0</v>
      </c>
      <c r="Q95" s="2">
        <f>VLOOKUP(B95,'Razzball Projections'!$B$2:$W$322,13,FALSE)</f>
        <v>1</v>
      </c>
      <c r="R95" s="2">
        <f>VLOOKUP(B95,'Razzball Projections'!$B$2:$W$322,14,FALSE)</f>
        <v>73</v>
      </c>
      <c r="S95" s="2">
        <f>VLOOKUP(B95,'Razzball Projections'!$B$2:$W$322,15,FALSE)</f>
        <v>781</v>
      </c>
      <c r="T95" s="2">
        <f>VLOOKUP(B95,'Razzball Projections'!$B$2:$W$322,16,FALSE)</f>
        <v>5</v>
      </c>
      <c r="U95" s="8">
        <f>VLOOKUP(B95,'Razzball Projections'!$B$2:$W$322,17,FALSE)</f>
        <v>107.1</v>
      </c>
      <c r="V95" s="8">
        <f>VLOOKUP(B95,'Razzball Projections'!$B$2:$W$322,18,FALSE)</f>
        <v>143.6</v>
      </c>
      <c r="W95" s="8">
        <f>VLOOKUP(B95,'Razzball Projections'!$B$2:$W$322,19,FALSE)</f>
        <v>180.1</v>
      </c>
      <c r="X95" s="7">
        <f>VLOOKUP(B95,'Razzball Projections'!$B$2:$W$322,20,FALSE)</f>
        <v>14</v>
      </c>
      <c r="Y95" s="7">
        <f>VLOOKUP(B95,'Razzball Projections'!$B$2:$W$322,21,FALSE)</f>
        <v>16</v>
      </c>
      <c r="Z95" s="7">
        <f>VLOOKUP(B95,'Razzball Projections'!$B$2:$W$322,22,FALSE)</f>
        <v>17</v>
      </c>
    </row>
    <row r="96" spans="1:26">
      <c r="A96" s="6">
        <f>VLOOKUP(B96&amp;"*",'Razzball Rankings'!$B$5:$G$204,6,FALSE)</f>
        <v>95</v>
      </c>
      <c r="B96" s="3" t="str">
        <f>'Razzball Projections'!B101</f>
        <v>Danny Amendola</v>
      </c>
      <c r="C96" s="2" t="str">
        <f>VLOOKUP(B96,'Razzball Projections'!$B$2:$W$322,2,FALSE)</f>
        <v>WR</v>
      </c>
      <c r="D96" s="2" t="str">
        <f>VLOOKUP(B96,'Razzball Projections'!$B$2:$W$322,3,FALSE)</f>
        <v>NE</v>
      </c>
      <c r="F96" s="8">
        <f>VLOOKUP(B96,'Fantasy Pros ECR'!$B$6:$H$312,7,FALSE)</f>
        <v>136.17948720000001</v>
      </c>
      <c r="G96" s="8">
        <f>VLOOKUP(B96,'Fantasy Pros ADP'!$B$6:$M$253,12,FALSE)</f>
        <v>144</v>
      </c>
      <c r="H96" s="2">
        <f>VLOOKUP(B96,'Razzball Projections'!$B$2:$W$322,4,FALSE)</f>
        <v>0</v>
      </c>
      <c r="I96" s="2">
        <f>VLOOKUP(B96,'Razzball Projections'!$B$2:$W$322,5,FALSE)</f>
        <v>0</v>
      </c>
      <c r="J96" s="2">
        <f>VLOOKUP(B96,'Razzball Projections'!$B$2:$W$322,6,FALSE)</f>
        <v>0</v>
      </c>
      <c r="K96" s="2">
        <f>VLOOKUP(B96,'Razzball Projections'!$B$2:$W$322,7,FALSE)</f>
        <v>0</v>
      </c>
      <c r="L96" s="2">
        <f>VLOOKUP(B96,'Razzball Projections'!$B$2:$W$322,8,FALSE)</f>
        <v>0</v>
      </c>
      <c r="M96" s="2">
        <f>VLOOKUP(B96,'Razzball Projections'!$B$2:$W$322,9,FALSE)</f>
        <v>0</v>
      </c>
      <c r="N96" s="2">
        <f>VLOOKUP(B96,'Razzball Projections'!$B$2:$W$322,10,FALSE)</f>
        <v>0</v>
      </c>
      <c r="O96" s="2">
        <f>VLOOKUP(B96,'Razzball Projections'!$B$2:$W$322,11,FALSE)</f>
        <v>0</v>
      </c>
      <c r="P96" s="2">
        <f>VLOOKUP(B96,'Razzball Projections'!$B$2:$W$322,12,FALSE)</f>
        <v>0</v>
      </c>
      <c r="Q96" s="2">
        <f>VLOOKUP(B96,'Razzball Projections'!$B$2:$W$322,13,FALSE)</f>
        <v>1</v>
      </c>
      <c r="R96" s="2">
        <f>VLOOKUP(B96,'Razzball Projections'!$B$2:$W$322,14,FALSE)</f>
        <v>64</v>
      </c>
      <c r="S96" s="2">
        <f>VLOOKUP(B96,'Razzball Projections'!$B$2:$W$322,15,FALSE)</f>
        <v>811</v>
      </c>
      <c r="T96" s="2">
        <f>VLOOKUP(B96,'Razzball Projections'!$B$2:$W$322,16,FALSE)</f>
        <v>6</v>
      </c>
      <c r="U96" s="8">
        <f>VLOOKUP(B96,'Razzball Projections'!$B$2:$W$322,17,FALSE)</f>
        <v>115.1</v>
      </c>
      <c r="V96" s="8">
        <f>VLOOKUP(B96,'Razzball Projections'!$B$2:$W$322,18,FALSE)</f>
        <v>147.1</v>
      </c>
      <c r="W96" s="8">
        <f>VLOOKUP(B96,'Razzball Projections'!$B$2:$W$322,19,FALSE)</f>
        <v>179.1</v>
      </c>
      <c r="X96" s="7">
        <f>VLOOKUP(B96,'Razzball Projections'!$B$2:$W$322,20,FALSE)</f>
        <v>3</v>
      </c>
      <c r="Y96" s="7">
        <f>VLOOKUP(B96,'Razzball Projections'!$B$2:$W$322,21,FALSE)</f>
        <v>2</v>
      </c>
      <c r="Z96" s="7">
        <f>VLOOKUP(B96,'Razzball Projections'!$B$2:$W$322,22,FALSE)</f>
        <v>2</v>
      </c>
    </row>
    <row r="97" spans="1:26">
      <c r="A97" s="6">
        <f>VLOOKUP(B97&amp;"*",'Razzball Rankings'!$B$5:$G$204,6,FALSE)</f>
        <v>96</v>
      </c>
      <c r="B97" s="3" t="str">
        <f>'Razzball Projections'!B106</f>
        <v>Rueben Randle</v>
      </c>
      <c r="C97" s="2" t="str">
        <f>VLOOKUP(B97,'Razzball Projections'!$B$2:$W$322,2,FALSE)</f>
        <v>WR</v>
      </c>
      <c r="D97" s="2" t="str">
        <f>VLOOKUP(B97,'Razzball Projections'!$B$2:$W$322,3,FALSE)</f>
        <v>NYG</v>
      </c>
      <c r="F97" s="8">
        <f>VLOOKUP(B97,'Fantasy Pros ECR'!$B$6:$H$312,7,FALSE)</f>
        <v>96.297872339999998</v>
      </c>
      <c r="G97" s="8">
        <f>VLOOKUP(B97,'Fantasy Pros ADP'!$B$6:$M$253,12,FALSE)</f>
        <v>127.6</v>
      </c>
      <c r="H97" s="2">
        <f>VLOOKUP(B97,'Razzball Projections'!$B$2:$W$322,4,FALSE)</f>
        <v>0</v>
      </c>
      <c r="I97" s="2">
        <f>VLOOKUP(B97,'Razzball Projections'!$B$2:$W$322,5,FALSE)</f>
        <v>0</v>
      </c>
      <c r="J97" s="2">
        <f>VLOOKUP(B97,'Razzball Projections'!$B$2:$W$322,6,FALSE)</f>
        <v>0</v>
      </c>
      <c r="K97" s="2">
        <f>VLOOKUP(B97,'Razzball Projections'!$B$2:$W$322,7,FALSE)</f>
        <v>0</v>
      </c>
      <c r="L97" s="2">
        <f>VLOOKUP(B97,'Razzball Projections'!$B$2:$W$322,8,FALSE)</f>
        <v>0</v>
      </c>
      <c r="M97" s="2">
        <f>VLOOKUP(B97,'Razzball Projections'!$B$2:$W$322,9,FALSE)</f>
        <v>0</v>
      </c>
      <c r="N97" s="2">
        <f>VLOOKUP(B97,'Razzball Projections'!$B$2:$W$322,10,FALSE)</f>
        <v>0</v>
      </c>
      <c r="O97" s="2">
        <f>VLOOKUP(B97,'Razzball Projections'!$B$2:$W$322,11,FALSE)</f>
        <v>0</v>
      </c>
      <c r="P97" s="2">
        <f>VLOOKUP(B97,'Razzball Projections'!$B$2:$W$322,12,FALSE)</f>
        <v>0</v>
      </c>
      <c r="Q97" s="2">
        <f>VLOOKUP(B97,'Razzball Projections'!$B$2:$W$322,13,FALSE)</f>
        <v>1</v>
      </c>
      <c r="R97" s="2">
        <f>VLOOKUP(B97,'Razzball Projections'!$B$2:$W$322,14,FALSE)</f>
        <v>59</v>
      </c>
      <c r="S97" s="2">
        <f>VLOOKUP(B97,'Razzball Projections'!$B$2:$W$322,15,FALSE)</f>
        <v>811</v>
      </c>
      <c r="T97" s="2">
        <f>VLOOKUP(B97,'Razzball Projections'!$B$2:$W$322,16,FALSE)</f>
        <v>6</v>
      </c>
      <c r="U97" s="8">
        <f>VLOOKUP(B97,'Razzball Projections'!$B$2:$W$322,17,FALSE)</f>
        <v>114.3</v>
      </c>
      <c r="V97" s="8">
        <f>VLOOKUP(B97,'Razzball Projections'!$B$2:$W$322,18,FALSE)</f>
        <v>143.80000000000001</v>
      </c>
      <c r="W97" s="8">
        <f>VLOOKUP(B97,'Razzball Projections'!$B$2:$W$322,19,FALSE)</f>
        <v>173.3</v>
      </c>
      <c r="X97" s="7">
        <f>VLOOKUP(B97,'Razzball Projections'!$B$2:$W$322,20,FALSE)</f>
        <v>6</v>
      </c>
      <c r="Y97" s="7">
        <f>VLOOKUP(B97,'Razzball Projections'!$B$2:$W$322,21,FALSE)</f>
        <v>7</v>
      </c>
      <c r="Z97" s="7">
        <f>VLOOKUP(B97,'Razzball Projections'!$B$2:$W$322,22,FALSE)</f>
        <v>9</v>
      </c>
    </row>
    <row r="98" spans="1:26">
      <c r="A98" s="6">
        <f>VLOOKUP(B98&amp;"*",'Razzball Rankings'!$B$5:$G$204,6,FALSE)</f>
        <v>97</v>
      </c>
      <c r="B98" s="3" t="str">
        <f>'Razzball Projections'!B128</f>
        <v>Vernon Davis</v>
      </c>
      <c r="C98" s="2" t="str">
        <f>VLOOKUP(B98,'Razzball Projections'!$B$2:$W$322,2,FALSE)</f>
        <v>TE</v>
      </c>
      <c r="D98" s="2" t="str">
        <f>VLOOKUP(B98,'Razzball Projections'!$B$2:$W$322,3,FALSE)</f>
        <v>SF</v>
      </c>
      <c r="F98" s="8">
        <f>VLOOKUP(B98,'Fantasy Pros ECR'!$B$6:$H$312,7,FALSE)</f>
        <v>67.191489360000006</v>
      </c>
      <c r="G98" s="8">
        <f>VLOOKUP(B98,'Fantasy Pros ADP'!$B$6:$M$253,12,FALSE)</f>
        <v>47.8</v>
      </c>
      <c r="H98" s="2">
        <f>VLOOKUP(B98,'Razzball Projections'!$B$2:$W$322,4,FALSE)</f>
        <v>0</v>
      </c>
      <c r="I98" s="2">
        <f>VLOOKUP(B98,'Razzball Projections'!$B$2:$W$322,5,FALSE)</f>
        <v>0</v>
      </c>
      <c r="J98" s="2">
        <f>VLOOKUP(B98,'Razzball Projections'!$B$2:$W$322,6,FALSE)</f>
        <v>0</v>
      </c>
      <c r="K98" s="2">
        <f>VLOOKUP(B98,'Razzball Projections'!$B$2:$W$322,7,FALSE)</f>
        <v>0</v>
      </c>
      <c r="L98" s="2">
        <f>VLOOKUP(B98,'Razzball Projections'!$B$2:$W$322,8,FALSE)</f>
        <v>0</v>
      </c>
      <c r="M98" s="2">
        <f>VLOOKUP(B98,'Razzball Projections'!$B$2:$W$322,9,FALSE)</f>
        <v>0</v>
      </c>
      <c r="N98" s="2">
        <f>VLOOKUP(B98,'Razzball Projections'!$B$2:$W$322,10,FALSE)</f>
        <v>0</v>
      </c>
      <c r="O98" s="2">
        <f>VLOOKUP(B98,'Razzball Projections'!$B$2:$W$322,11,FALSE)</f>
        <v>0</v>
      </c>
      <c r="P98" s="2">
        <f>VLOOKUP(B98,'Razzball Projections'!$B$2:$W$322,12,FALSE)</f>
        <v>0</v>
      </c>
      <c r="Q98" s="2">
        <f>VLOOKUP(B98,'Razzball Projections'!$B$2:$W$322,13,FALSE)</f>
        <v>1</v>
      </c>
      <c r="R98" s="2">
        <f>VLOOKUP(B98,'Razzball Projections'!$B$2:$W$322,14,FALSE)</f>
        <v>51</v>
      </c>
      <c r="S98" s="2">
        <f>VLOOKUP(B98,'Razzball Projections'!$B$2:$W$322,15,FALSE)</f>
        <v>676</v>
      </c>
      <c r="T98" s="2">
        <f>VLOOKUP(B98,'Razzball Projections'!$B$2:$W$322,16,FALSE)</f>
        <v>6</v>
      </c>
      <c r="U98" s="8">
        <f>VLOOKUP(B98,'Razzball Projections'!$B$2:$W$322,17,FALSE)</f>
        <v>102.6</v>
      </c>
      <c r="V98" s="8">
        <f>VLOOKUP(B98,'Razzball Projections'!$B$2:$W$322,18,FALSE)</f>
        <v>128.1</v>
      </c>
      <c r="W98" s="8">
        <f>VLOOKUP(B98,'Razzball Projections'!$B$2:$W$322,19,FALSE)</f>
        <v>153.6</v>
      </c>
      <c r="X98" s="7">
        <f>VLOOKUP(B98,'Razzball Projections'!$B$2:$W$322,20,FALSE)</f>
        <v>15</v>
      </c>
      <c r="Y98" s="7">
        <f>VLOOKUP(B98,'Razzball Projections'!$B$2:$W$322,21,FALSE)</f>
        <v>14</v>
      </c>
      <c r="Z98" s="7">
        <f>VLOOKUP(B98,'Razzball Projections'!$B$2:$W$322,22,FALSE)</f>
        <v>14</v>
      </c>
    </row>
    <row r="99" spans="1:26">
      <c r="A99" s="6">
        <f>VLOOKUP(B99&amp;"*",'Razzball Rankings'!$B$5:$G$204,6,FALSE)</f>
        <v>98</v>
      </c>
      <c r="B99" s="3" t="str">
        <f>'Razzball Projections'!B94</f>
        <v>Emmanuel Sanders</v>
      </c>
      <c r="C99" s="2" t="str">
        <f>VLOOKUP(B99,'Razzball Projections'!$B$2:$W$322,2,FALSE)</f>
        <v>WR</v>
      </c>
      <c r="D99" s="2" t="str">
        <f>VLOOKUP(B99,'Razzball Projections'!$B$2:$W$322,3,FALSE)</f>
        <v>DEN</v>
      </c>
      <c r="F99" s="8">
        <f>VLOOKUP(B99,'Fantasy Pros ECR'!$B$6:$H$312,7,FALSE)</f>
        <v>83.869565219999998</v>
      </c>
      <c r="G99" s="8">
        <f>VLOOKUP(B99,'Fantasy Pros ADP'!$B$6:$M$253,12,FALSE)</f>
        <v>82.6</v>
      </c>
      <c r="H99" s="2">
        <f>VLOOKUP(B99,'Razzball Projections'!$B$2:$W$322,4,FALSE)</f>
        <v>0</v>
      </c>
      <c r="I99" s="2">
        <f>VLOOKUP(B99,'Razzball Projections'!$B$2:$W$322,5,FALSE)</f>
        <v>0</v>
      </c>
      <c r="J99" s="2">
        <f>VLOOKUP(B99,'Razzball Projections'!$B$2:$W$322,6,FALSE)</f>
        <v>0</v>
      </c>
      <c r="K99" s="2">
        <f>VLOOKUP(B99,'Razzball Projections'!$B$2:$W$322,7,FALSE)</f>
        <v>0</v>
      </c>
      <c r="L99" s="2">
        <f>VLOOKUP(B99,'Razzball Projections'!$B$2:$W$322,8,FALSE)</f>
        <v>0</v>
      </c>
      <c r="M99" s="2">
        <f>VLOOKUP(B99,'Razzball Projections'!$B$2:$W$322,9,FALSE)</f>
        <v>0</v>
      </c>
      <c r="N99" s="2">
        <f>VLOOKUP(B99,'Razzball Projections'!$B$2:$W$322,10,FALSE)</f>
        <v>1</v>
      </c>
      <c r="O99" s="2">
        <f>VLOOKUP(B99,'Razzball Projections'!$B$2:$W$322,11,FALSE)</f>
        <v>10</v>
      </c>
      <c r="P99" s="2">
        <f>VLOOKUP(B99,'Razzball Projections'!$B$2:$W$322,12,FALSE)</f>
        <v>0</v>
      </c>
      <c r="Q99" s="2">
        <f>VLOOKUP(B99,'Razzball Projections'!$B$2:$W$322,13,FALSE)</f>
        <v>1</v>
      </c>
      <c r="R99" s="2">
        <f>VLOOKUP(B99,'Razzball Projections'!$B$2:$W$322,14,FALSE)</f>
        <v>71</v>
      </c>
      <c r="S99" s="2">
        <f>VLOOKUP(B99,'Razzball Projections'!$B$2:$W$322,15,FALSE)</f>
        <v>901</v>
      </c>
      <c r="T99" s="2">
        <f>VLOOKUP(B99,'Razzball Projections'!$B$2:$W$322,16,FALSE)</f>
        <v>4</v>
      </c>
      <c r="U99" s="8">
        <f>VLOOKUP(B99,'Razzball Projections'!$B$2:$W$322,17,FALSE)</f>
        <v>114.05</v>
      </c>
      <c r="V99" s="8">
        <f>VLOOKUP(B99,'Razzball Projections'!$B$2:$W$322,18,FALSE)</f>
        <v>149.55000000000001</v>
      </c>
      <c r="W99" s="8">
        <f>VLOOKUP(B99,'Razzball Projections'!$B$2:$W$322,19,FALSE)</f>
        <v>185.05</v>
      </c>
      <c r="X99" s="7">
        <f>VLOOKUP(B99,'Razzball Projections'!$B$2:$W$322,20,FALSE)</f>
        <v>15</v>
      </c>
      <c r="Y99" s="7">
        <f>VLOOKUP(B99,'Razzball Projections'!$B$2:$W$322,21,FALSE)</f>
        <v>18</v>
      </c>
      <c r="Z99" s="7">
        <f>VLOOKUP(B99,'Razzball Projections'!$B$2:$W$322,22,FALSE)</f>
        <v>18</v>
      </c>
    </row>
    <row r="100" spans="1:26">
      <c r="A100" s="6">
        <f>VLOOKUP(B100&amp;"*",'Razzball Rankings'!$B$5:$G$204,6,FALSE)</f>
        <v>99</v>
      </c>
      <c r="B100" s="3" t="str">
        <f>'Razzball Projections'!B27</f>
        <v>Jay Cutler</v>
      </c>
      <c r="C100" s="2" t="str">
        <f>VLOOKUP(B100,'Razzball Projections'!$B$2:$W$322,2,FALSE)</f>
        <v>QB</v>
      </c>
      <c r="D100" s="2" t="str">
        <f>VLOOKUP(B100,'Razzball Projections'!$B$2:$W$322,3,FALSE)</f>
        <v>CHI</v>
      </c>
      <c r="F100" s="8">
        <f>VLOOKUP(B100,'Fantasy Pros ECR'!$B$6:$H$312,7,FALSE)</f>
        <v>81.586956520000001</v>
      </c>
      <c r="G100" s="8">
        <f>VLOOKUP(B100,'Fantasy Pros ADP'!$B$6:$M$253,12,FALSE)</f>
        <v>98.2</v>
      </c>
      <c r="H100" s="2">
        <f>VLOOKUP(B100,'Razzball Projections'!$B$2:$W$322,4,FALSE)</f>
        <v>530</v>
      </c>
      <c r="I100" s="2">
        <f>VLOOKUP(B100,'Razzball Projections'!$B$2:$W$322,5,FALSE)</f>
        <v>320</v>
      </c>
      <c r="J100" s="2">
        <f>VLOOKUP(B100,'Razzball Projections'!$B$2:$W$322,6,FALSE)</f>
        <v>60.4</v>
      </c>
      <c r="K100" s="2">
        <f>VLOOKUP(B100,'Razzball Projections'!$B$2:$W$322,7,FALSE)</f>
        <v>3997</v>
      </c>
      <c r="L100" s="2">
        <f>VLOOKUP(B100,'Razzball Projections'!$B$2:$W$322,8,FALSE)</f>
        <v>33</v>
      </c>
      <c r="M100" s="2">
        <f>VLOOKUP(B100,'Razzball Projections'!$B$2:$W$322,9,FALSE)</f>
        <v>17</v>
      </c>
      <c r="N100" s="2">
        <f>VLOOKUP(B100,'Razzball Projections'!$B$2:$W$322,10,FALSE)</f>
        <v>32</v>
      </c>
      <c r="O100" s="2">
        <f>VLOOKUP(B100,'Razzball Projections'!$B$2:$W$322,11,FALSE)</f>
        <v>161</v>
      </c>
      <c r="P100" s="2">
        <f>VLOOKUP(B100,'Razzball Projections'!$B$2:$W$322,12,FALSE)</f>
        <v>1</v>
      </c>
      <c r="Q100" s="2">
        <f>VLOOKUP(B100,'Razzball Projections'!$B$2:$W$322,13,FALSE)</f>
        <v>3</v>
      </c>
      <c r="R100" s="2">
        <f>VLOOKUP(B100,'Razzball Projections'!$B$2:$W$322,14,FALSE)</f>
        <v>0</v>
      </c>
      <c r="S100" s="2">
        <f>VLOOKUP(B100,'Razzball Projections'!$B$2:$W$322,15,FALSE)</f>
        <v>0</v>
      </c>
      <c r="T100" s="2">
        <f>VLOOKUP(B100,'Razzball Projections'!$B$2:$W$322,16,FALSE)</f>
        <v>0</v>
      </c>
      <c r="U100" s="8">
        <f>VLOOKUP(B100,'Razzball Projections'!$B$2:$W$322,17,FALSE)</f>
        <v>273.95</v>
      </c>
      <c r="V100" s="8">
        <f>VLOOKUP(B100,'Razzball Projections'!$B$2:$W$322,18,FALSE)</f>
        <v>273.95</v>
      </c>
      <c r="W100" s="8">
        <f>VLOOKUP(B100,'Razzball Projections'!$B$2:$W$322,19,FALSE)</f>
        <v>273.95</v>
      </c>
      <c r="X100" s="7">
        <f>VLOOKUP(B100,'Razzball Projections'!$B$2:$W$322,20,FALSE)</f>
        <v>13</v>
      </c>
      <c r="Y100" s="7">
        <f>VLOOKUP(B100,'Razzball Projections'!$B$2:$W$322,21,FALSE)</f>
        <v>12</v>
      </c>
      <c r="Z100" s="7">
        <f>VLOOKUP(B100,'Razzball Projections'!$B$2:$W$322,22,FALSE)</f>
        <v>11</v>
      </c>
    </row>
    <row r="101" spans="1:26">
      <c r="A101" s="6">
        <f>VLOOKUP(B101&amp;"*",'Razzball Rankings'!$B$5:$G$204,6,FALSE)</f>
        <v>100</v>
      </c>
      <c r="B101" s="3" t="str">
        <f>'Razzball Projections'!B111</f>
        <v>Tavon Austin</v>
      </c>
      <c r="C101" s="2" t="str">
        <f>VLOOKUP(B101,'Razzball Projections'!$B$2:$W$322,2,FALSE)</f>
        <v>WR</v>
      </c>
      <c r="D101" s="2" t="str">
        <f>VLOOKUP(B101,'Razzball Projections'!$B$2:$W$322,3,FALSE)</f>
        <v>STL</v>
      </c>
      <c r="F101" s="8">
        <f>VLOOKUP(B101,'Fantasy Pros ECR'!$B$6:$H$312,7,FALSE)</f>
        <v>126.3255814</v>
      </c>
      <c r="G101" s="8">
        <f>VLOOKUP(B101,'Fantasy Pros ADP'!$B$6:$M$253,12,FALSE)</f>
        <v>138.6</v>
      </c>
      <c r="H101" s="2">
        <f>VLOOKUP(B101,'Razzball Projections'!$B$2:$W$322,4,FALSE)</f>
        <v>0</v>
      </c>
      <c r="I101" s="2">
        <f>VLOOKUP(B101,'Razzball Projections'!$B$2:$W$322,5,FALSE)</f>
        <v>0</v>
      </c>
      <c r="J101" s="2">
        <f>VLOOKUP(B101,'Razzball Projections'!$B$2:$W$322,6,FALSE)</f>
        <v>0</v>
      </c>
      <c r="K101" s="2">
        <f>VLOOKUP(B101,'Razzball Projections'!$B$2:$W$322,7,FALSE)</f>
        <v>0</v>
      </c>
      <c r="L101" s="2">
        <f>VLOOKUP(B101,'Razzball Projections'!$B$2:$W$322,8,FALSE)</f>
        <v>0</v>
      </c>
      <c r="M101" s="2">
        <f>VLOOKUP(B101,'Razzball Projections'!$B$2:$W$322,9,FALSE)</f>
        <v>0</v>
      </c>
      <c r="N101" s="2">
        <f>VLOOKUP(B101,'Razzball Projections'!$B$2:$W$322,10,FALSE)</f>
        <v>13</v>
      </c>
      <c r="O101" s="2">
        <f>VLOOKUP(B101,'Razzball Projections'!$B$2:$W$322,11,FALSE)</f>
        <v>130</v>
      </c>
      <c r="P101" s="2">
        <f>VLOOKUP(B101,'Razzball Projections'!$B$2:$W$322,12,FALSE)</f>
        <v>1</v>
      </c>
      <c r="Q101" s="2">
        <f>VLOOKUP(B101,'Razzball Projections'!$B$2:$W$322,13,FALSE)</f>
        <v>2</v>
      </c>
      <c r="R101" s="2">
        <f>VLOOKUP(B101,'Razzball Projections'!$B$2:$W$322,14,FALSE)</f>
        <v>56</v>
      </c>
      <c r="S101" s="2">
        <f>VLOOKUP(B101,'Razzball Projections'!$B$2:$W$322,15,FALSE)</f>
        <v>711</v>
      </c>
      <c r="T101" s="2">
        <f>VLOOKUP(B101,'Razzball Projections'!$B$2:$W$322,16,FALSE)</f>
        <v>4</v>
      </c>
      <c r="U101" s="8">
        <f>VLOOKUP(B101,'Razzball Projections'!$B$2:$W$322,17,FALSE)</f>
        <v>112.9</v>
      </c>
      <c r="V101" s="8">
        <f>VLOOKUP(B101,'Razzball Projections'!$B$2:$W$322,18,FALSE)</f>
        <v>140.9</v>
      </c>
      <c r="W101" s="8">
        <f>VLOOKUP(B101,'Razzball Projections'!$B$2:$W$322,19,FALSE)</f>
        <v>168.9</v>
      </c>
      <c r="X101" s="7">
        <f>VLOOKUP(B101,'Razzball Projections'!$B$2:$W$322,20,FALSE)</f>
        <v>5</v>
      </c>
      <c r="Y101" s="7">
        <f>VLOOKUP(B101,'Razzball Projections'!$B$2:$W$322,21,FALSE)</f>
        <v>6</v>
      </c>
      <c r="Z101" s="7">
        <f>VLOOKUP(B101,'Razzball Projections'!$B$2:$W$322,22,FALSE)</f>
        <v>7</v>
      </c>
    </row>
    <row r="102" spans="1:26">
      <c r="A102" s="6">
        <f>VLOOKUP(B102&amp;"*",'Razzball Rankings'!$B$5:$G$204,6,FALSE)</f>
        <v>101</v>
      </c>
      <c r="B102" s="3" t="str">
        <f>'Razzball Projections'!B171</f>
        <v>Stevan Ridley</v>
      </c>
      <c r="C102" s="2" t="str">
        <f>VLOOKUP(B102,'Razzball Projections'!$B$2:$W$322,2,FALSE)</f>
        <v>RB</v>
      </c>
      <c r="D102" s="2" t="str">
        <f>VLOOKUP(B102,'Razzball Projections'!$B$2:$W$322,3,FALSE)</f>
        <v>NE</v>
      </c>
      <c r="F102" s="8">
        <f>VLOOKUP(B102,'Fantasy Pros ECR'!$B$6:$H$312,7,FALSE)</f>
        <v>73.574468089999996</v>
      </c>
      <c r="G102" s="8">
        <f>VLOOKUP(B102,'Fantasy Pros ADP'!$B$6:$M$253,12,FALSE)</f>
        <v>85.2</v>
      </c>
      <c r="H102" s="2">
        <f>VLOOKUP(B102,'Razzball Projections'!$B$2:$W$322,4,FALSE)</f>
        <v>0</v>
      </c>
      <c r="I102" s="2">
        <f>VLOOKUP(B102,'Razzball Projections'!$B$2:$W$322,5,FALSE)</f>
        <v>0</v>
      </c>
      <c r="J102" s="2">
        <f>VLOOKUP(B102,'Razzball Projections'!$B$2:$W$322,6,FALSE)</f>
        <v>0</v>
      </c>
      <c r="K102" s="2">
        <f>VLOOKUP(B102,'Razzball Projections'!$B$2:$W$322,7,FALSE)</f>
        <v>0</v>
      </c>
      <c r="L102" s="2">
        <f>VLOOKUP(B102,'Razzball Projections'!$B$2:$W$322,8,FALSE)</f>
        <v>0</v>
      </c>
      <c r="M102" s="2">
        <f>VLOOKUP(B102,'Razzball Projections'!$B$2:$W$322,9,FALSE)</f>
        <v>0</v>
      </c>
      <c r="N102" s="2">
        <f>VLOOKUP(B102,'Razzball Projections'!$B$2:$W$322,10,FALSE)</f>
        <v>161</v>
      </c>
      <c r="O102" s="2">
        <f>VLOOKUP(B102,'Razzball Projections'!$B$2:$W$322,11,FALSE)</f>
        <v>779</v>
      </c>
      <c r="P102" s="2">
        <f>VLOOKUP(B102,'Razzball Projections'!$B$2:$W$322,12,FALSE)</f>
        <v>5</v>
      </c>
      <c r="Q102" s="2">
        <f>VLOOKUP(B102,'Razzball Projections'!$B$2:$W$322,13,FALSE)</f>
        <v>3</v>
      </c>
      <c r="R102" s="2">
        <f>VLOOKUP(B102,'Razzball Projections'!$B$2:$W$322,14,FALSE)</f>
        <v>11</v>
      </c>
      <c r="S102" s="2">
        <f>VLOOKUP(B102,'Razzball Projections'!$B$2:$W$322,15,FALSE)</f>
        <v>58</v>
      </c>
      <c r="T102" s="2">
        <f>VLOOKUP(B102,'Razzball Projections'!$B$2:$W$322,16,FALSE)</f>
        <v>0</v>
      </c>
      <c r="U102" s="8">
        <f>VLOOKUP(B102,'Razzball Projections'!$B$2:$W$322,17,FALSE)</f>
        <v>107.7</v>
      </c>
      <c r="V102" s="8">
        <f>VLOOKUP(B102,'Razzball Projections'!$B$2:$W$322,18,FALSE)</f>
        <v>113.2</v>
      </c>
      <c r="W102" s="8">
        <f>VLOOKUP(B102,'Razzball Projections'!$B$2:$W$322,19,FALSE)</f>
        <v>118.7</v>
      </c>
      <c r="X102" s="7">
        <f>VLOOKUP(B102,'Razzball Projections'!$B$2:$W$322,20,FALSE)</f>
        <v>13</v>
      </c>
      <c r="Y102" s="7">
        <f>VLOOKUP(B102,'Razzball Projections'!$B$2:$W$322,21,FALSE)</f>
        <v>9</v>
      </c>
      <c r="Z102" s="7">
        <f>VLOOKUP(B102,'Razzball Projections'!$B$2:$W$322,22,FALSE)</f>
        <v>6</v>
      </c>
    </row>
    <row r="103" spans="1:26">
      <c r="A103" s="6">
        <f>VLOOKUP(B103&amp;"*",'Razzball Rankings'!$B$5:$G$204,6,FALSE)</f>
        <v>102</v>
      </c>
      <c r="B103" s="3" t="str">
        <f>'Razzball Projections'!B103</f>
        <v>Dwayne Bowe</v>
      </c>
      <c r="C103" s="2" t="str">
        <f>VLOOKUP(B103,'Razzball Projections'!$B$2:$W$322,2,FALSE)</f>
        <v>WR</v>
      </c>
      <c r="D103" s="2" t="str">
        <f>VLOOKUP(B103,'Razzball Projections'!$B$2:$W$322,3,FALSE)</f>
        <v>KC</v>
      </c>
      <c r="F103" s="8">
        <f>VLOOKUP(B103,'Fantasy Pros ECR'!$B$6:$H$312,7,FALSE)</f>
        <v>101.43478260000001</v>
      </c>
      <c r="G103" s="8">
        <f>VLOOKUP(B103,'Fantasy Pros ADP'!$B$6:$M$253,12,FALSE)</f>
        <v>114.4</v>
      </c>
      <c r="H103" s="2">
        <f>VLOOKUP(B103,'Razzball Projections'!$B$2:$W$322,4,FALSE)</f>
        <v>0</v>
      </c>
      <c r="I103" s="2">
        <f>VLOOKUP(B103,'Razzball Projections'!$B$2:$W$322,5,FALSE)</f>
        <v>0</v>
      </c>
      <c r="J103" s="2">
        <f>VLOOKUP(B103,'Razzball Projections'!$B$2:$W$322,6,FALSE)</f>
        <v>0</v>
      </c>
      <c r="K103" s="2">
        <f>VLOOKUP(B103,'Razzball Projections'!$B$2:$W$322,7,FALSE)</f>
        <v>0</v>
      </c>
      <c r="L103" s="2">
        <f>VLOOKUP(B103,'Razzball Projections'!$B$2:$W$322,8,FALSE)</f>
        <v>0</v>
      </c>
      <c r="M103" s="2">
        <f>VLOOKUP(B103,'Razzball Projections'!$B$2:$W$322,9,FALSE)</f>
        <v>0</v>
      </c>
      <c r="N103" s="2">
        <f>VLOOKUP(B103,'Razzball Projections'!$B$2:$W$322,10,FALSE)</f>
        <v>0</v>
      </c>
      <c r="O103" s="2">
        <f>VLOOKUP(B103,'Razzball Projections'!$B$2:$W$322,11,FALSE)</f>
        <v>0</v>
      </c>
      <c r="P103" s="2">
        <f>VLOOKUP(B103,'Razzball Projections'!$B$2:$W$322,12,FALSE)</f>
        <v>0</v>
      </c>
      <c r="Q103" s="2">
        <f>VLOOKUP(B103,'Razzball Projections'!$B$2:$W$322,13,FALSE)</f>
        <v>0</v>
      </c>
      <c r="R103" s="2">
        <f>VLOOKUP(B103,'Razzball Projections'!$B$2:$W$322,14,FALSE)</f>
        <v>64</v>
      </c>
      <c r="S103" s="2">
        <f>VLOOKUP(B103,'Razzball Projections'!$B$2:$W$322,15,FALSE)</f>
        <v>815</v>
      </c>
      <c r="T103" s="2">
        <f>VLOOKUP(B103,'Razzball Projections'!$B$2:$W$322,16,FALSE)</f>
        <v>5</v>
      </c>
      <c r="U103" s="8">
        <f>VLOOKUP(B103,'Razzball Projections'!$B$2:$W$322,17,FALSE)</f>
        <v>110.9</v>
      </c>
      <c r="V103" s="8">
        <f>VLOOKUP(B103,'Razzball Projections'!$B$2:$W$322,18,FALSE)</f>
        <v>142.9</v>
      </c>
      <c r="W103" s="8">
        <f>VLOOKUP(B103,'Razzball Projections'!$B$2:$W$322,19,FALSE)</f>
        <v>174.9</v>
      </c>
      <c r="X103" s="7">
        <f>VLOOKUP(B103,'Razzball Projections'!$B$2:$W$322,20,FALSE)</f>
        <v>7</v>
      </c>
      <c r="Y103" s="7">
        <f>VLOOKUP(B103,'Razzball Projections'!$B$2:$W$322,21,FALSE)</f>
        <v>9</v>
      </c>
      <c r="Z103" s="7">
        <f>VLOOKUP(B103,'Razzball Projections'!$B$2:$W$322,22,FALSE)</f>
        <v>11</v>
      </c>
    </row>
    <row r="104" spans="1:26">
      <c r="A104" s="6">
        <f>VLOOKUP(B104&amp;"*",'Razzball Rankings'!$B$5:$G$204,6,FALSE)</f>
        <v>103</v>
      </c>
      <c r="B104" s="3" t="str">
        <f>'Razzball Projections'!B83</f>
        <v>Wes Welker</v>
      </c>
      <c r="C104" s="2" t="str">
        <f>VLOOKUP(B104,'Razzball Projections'!$B$2:$W$322,2,FALSE)</f>
        <v>WR</v>
      </c>
      <c r="D104" s="2" t="str">
        <f>VLOOKUP(B104,'Razzball Projections'!$B$2:$W$322,3,FALSE)</f>
        <v>DEN</v>
      </c>
      <c r="F104" s="8">
        <f>VLOOKUP(B104,'Fantasy Pros ECR'!$B$6:$H$312,7,FALSE)</f>
        <v>53.510638299999997</v>
      </c>
      <c r="G104" s="8">
        <f>VLOOKUP(B104,'Fantasy Pros ADP'!$B$6:$M$253,12,FALSE)</f>
        <v>41.4</v>
      </c>
      <c r="H104" s="2">
        <f>VLOOKUP(B104,'Razzball Projections'!$B$2:$W$322,4,FALSE)</f>
        <v>0</v>
      </c>
      <c r="I104" s="2">
        <f>VLOOKUP(B104,'Razzball Projections'!$B$2:$W$322,5,FALSE)</f>
        <v>0</v>
      </c>
      <c r="J104" s="2">
        <f>VLOOKUP(B104,'Razzball Projections'!$B$2:$W$322,6,FALSE)</f>
        <v>0</v>
      </c>
      <c r="K104" s="2">
        <f>VLOOKUP(B104,'Razzball Projections'!$B$2:$W$322,7,FALSE)</f>
        <v>0</v>
      </c>
      <c r="L104" s="2">
        <f>VLOOKUP(B104,'Razzball Projections'!$B$2:$W$322,8,FALSE)</f>
        <v>0</v>
      </c>
      <c r="M104" s="2">
        <f>VLOOKUP(B104,'Razzball Projections'!$B$2:$W$322,9,FALSE)</f>
        <v>0</v>
      </c>
      <c r="N104" s="2">
        <f>VLOOKUP(B104,'Razzball Projections'!$B$2:$W$322,10,FALSE)</f>
        <v>0</v>
      </c>
      <c r="O104" s="2">
        <f>VLOOKUP(B104,'Razzball Projections'!$B$2:$W$322,11,FALSE)</f>
        <v>0</v>
      </c>
      <c r="P104" s="2">
        <f>VLOOKUP(B104,'Razzball Projections'!$B$2:$W$322,12,FALSE)</f>
        <v>0</v>
      </c>
      <c r="Q104" s="2">
        <f>VLOOKUP(B104,'Razzball Projections'!$B$2:$W$322,13,FALSE)</f>
        <v>1</v>
      </c>
      <c r="R104" s="2">
        <f>VLOOKUP(B104,'Razzball Projections'!$B$2:$W$322,14,FALSE)</f>
        <v>72</v>
      </c>
      <c r="S104" s="2">
        <f>VLOOKUP(B104,'Razzball Projections'!$B$2:$W$322,15,FALSE)</f>
        <v>889</v>
      </c>
      <c r="T104" s="2">
        <f>VLOOKUP(B104,'Razzball Projections'!$B$2:$W$322,16,FALSE)</f>
        <v>6</v>
      </c>
      <c r="U104" s="8">
        <f>VLOOKUP(B104,'Razzball Projections'!$B$2:$W$322,17,FALSE)</f>
        <v>122.9</v>
      </c>
      <c r="V104" s="8">
        <f>VLOOKUP(B104,'Razzball Projections'!$B$2:$W$322,18,FALSE)</f>
        <v>158.9</v>
      </c>
      <c r="W104" s="8">
        <f>VLOOKUP(B104,'Razzball Projections'!$B$2:$W$322,19,FALSE)</f>
        <v>194.9</v>
      </c>
      <c r="X104" s="7">
        <f>VLOOKUP(B104,'Razzball Projections'!$B$2:$W$322,20,FALSE)</f>
        <v>17</v>
      </c>
      <c r="Y104" s="7">
        <f>VLOOKUP(B104,'Razzball Projections'!$B$2:$W$322,21,FALSE)</f>
        <v>20</v>
      </c>
      <c r="Z104" s="7">
        <f>VLOOKUP(B104,'Razzball Projections'!$B$2:$W$322,22,FALSE)</f>
        <v>21</v>
      </c>
    </row>
    <row r="105" spans="1:26">
      <c r="A105" s="6">
        <f>VLOOKUP(B105&amp;"*",'Razzball Rankings'!$B$5:$G$204,6,FALSE)</f>
        <v>105</v>
      </c>
      <c r="B105" s="3" t="str">
        <f>'Razzball Projections'!B105</f>
        <v>Greg Jennings</v>
      </c>
      <c r="C105" s="2" t="str">
        <f>VLOOKUP(B105,'Razzball Projections'!$B$2:$W$322,2,FALSE)</f>
        <v>WR</v>
      </c>
      <c r="D105" s="2" t="str">
        <f>VLOOKUP(B105,'Razzball Projections'!$B$2:$W$322,3,FALSE)</f>
        <v>MIN</v>
      </c>
      <c r="F105" s="8">
        <f>VLOOKUP(B105,'Fantasy Pros ECR'!$B$6:$H$312,7,FALSE)</f>
        <v>121.4285714</v>
      </c>
      <c r="G105" s="8">
        <f>VLOOKUP(B105,'Fantasy Pros ADP'!$B$6:$M$253,12,FALSE)</f>
        <v>163.4</v>
      </c>
      <c r="H105" s="2">
        <f>VLOOKUP(B105,'Razzball Projections'!$B$2:$W$322,4,FALSE)</f>
        <v>0</v>
      </c>
      <c r="I105" s="2">
        <f>VLOOKUP(B105,'Razzball Projections'!$B$2:$W$322,5,FALSE)</f>
        <v>0</v>
      </c>
      <c r="J105" s="2">
        <f>VLOOKUP(B105,'Razzball Projections'!$B$2:$W$322,6,FALSE)</f>
        <v>0</v>
      </c>
      <c r="K105" s="2">
        <f>VLOOKUP(B105,'Razzball Projections'!$B$2:$W$322,7,FALSE)</f>
        <v>0</v>
      </c>
      <c r="L105" s="2">
        <f>VLOOKUP(B105,'Razzball Projections'!$B$2:$W$322,8,FALSE)</f>
        <v>0</v>
      </c>
      <c r="M105" s="2">
        <f>VLOOKUP(B105,'Razzball Projections'!$B$2:$W$322,9,FALSE)</f>
        <v>0</v>
      </c>
      <c r="N105" s="2">
        <f>VLOOKUP(B105,'Razzball Projections'!$B$2:$W$322,10,FALSE)</f>
        <v>0</v>
      </c>
      <c r="O105" s="2">
        <f>VLOOKUP(B105,'Razzball Projections'!$B$2:$W$322,11,FALSE)</f>
        <v>0</v>
      </c>
      <c r="P105" s="2">
        <f>VLOOKUP(B105,'Razzball Projections'!$B$2:$W$322,12,FALSE)</f>
        <v>0</v>
      </c>
      <c r="Q105" s="2">
        <f>VLOOKUP(B105,'Razzball Projections'!$B$2:$W$322,13,FALSE)</f>
        <v>1</v>
      </c>
      <c r="R105" s="2">
        <f>VLOOKUP(B105,'Razzball Projections'!$B$2:$W$322,14,FALSE)</f>
        <v>68</v>
      </c>
      <c r="S105" s="2">
        <f>VLOOKUP(B105,'Razzball Projections'!$B$2:$W$322,15,FALSE)</f>
        <v>817</v>
      </c>
      <c r="T105" s="2">
        <f>VLOOKUP(B105,'Razzball Projections'!$B$2:$W$322,16,FALSE)</f>
        <v>4</v>
      </c>
      <c r="U105" s="8">
        <f>VLOOKUP(B105,'Razzball Projections'!$B$2:$W$322,17,FALSE)</f>
        <v>106.5</v>
      </c>
      <c r="V105" s="8">
        <f>VLOOKUP(B105,'Razzball Projections'!$B$2:$W$322,18,FALSE)</f>
        <v>140.5</v>
      </c>
      <c r="W105" s="8">
        <f>VLOOKUP(B105,'Razzball Projections'!$B$2:$W$322,19,FALSE)</f>
        <v>174.5</v>
      </c>
      <c r="X105" s="7">
        <f>VLOOKUP(B105,'Razzball Projections'!$B$2:$W$322,20,FALSE)</f>
        <v>1</v>
      </c>
      <c r="Y105" s="7">
        <f>VLOOKUP(B105,'Razzball Projections'!$B$2:$W$322,21,FALSE)</f>
        <v>1</v>
      </c>
      <c r="Z105" s="7">
        <f>VLOOKUP(B105,'Razzball Projections'!$B$2:$W$322,22,FALSE)</f>
        <v>1</v>
      </c>
    </row>
    <row r="106" spans="1:26">
      <c r="A106" s="6">
        <f>VLOOKUP(B106&amp;"*",'Razzball Rankings'!$B$5:$G$204,6,FALSE)</f>
        <v>106</v>
      </c>
      <c r="B106" s="3" t="str">
        <f>'Razzball Projections'!B112</f>
        <v>Hakeem Nicks</v>
      </c>
      <c r="C106" s="2" t="str">
        <f>VLOOKUP(B106,'Razzball Projections'!$B$2:$W$322,2,FALSE)</f>
        <v>WR</v>
      </c>
      <c r="D106" s="2" t="str">
        <f>VLOOKUP(B106,'Razzball Projections'!$B$2:$W$322,3,FALSE)</f>
        <v>IND</v>
      </c>
      <c r="F106" s="8">
        <f>VLOOKUP(B106,'Fantasy Pros ECR'!$B$6:$H$312,7,FALSE)</f>
        <v>122.3809524</v>
      </c>
      <c r="G106" s="8">
        <f>VLOOKUP(B106,'Fantasy Pros ADP'!$B$6:$M$253,12,FALSE)</f>
        <v>132</v>
      </c>
      <c r="H106" s="2">
        <f>VLOOKUP(B106,'Razzball Projections'!$B$2:$W$322,4,FALSE)</f>
        <v>0</v>
      </c>
      <c r="I106" s="2">
        <f>VLOOKUP(B106,'Razzball Projections'!$B$2:$W$322,5,FALSE)</f>
        <v>0</v>
      </c>
      <c r="J106" s="2">
        <f>VLOOKUP(B106,'Razzball Projections'!$B$2:$W$322,6,FALSE)</f>
        <v>0</v>
      </c>
      <c r="K106" s="2">
        <f>VLOOKUP(B106,'Razzball Projections'!$B$2:$W$322,7,FALSE)</f>
        <v>0</v>
      </c>
      <c r="L106" s="2">
        <f>VLOOKUP(B106,'Razzball Projections'!$B$2:$W$322,8,FALSE)</f>
        <v>0</v>
      </c>
      <c r="M106" s="2">
        <f>VLOOKUP(B106,'Razzball Projections'!$B$2:$W$322,9,FALSE)</f>
        <v>0</v>
      </c>
      <c r="N106" s="2">
        <f>VLOOKUP(B106,'Razzball Projections'!$B$2:$W$322,10,FALSE)</f>
        <v>0</v>
      </c>
      <c r="O106" s="2">
        <f>VLOOKUP(B106,'Razzball Projections'!$B$2:$W$322,11,FALSE)</f>
        <v>0</v>
      </c>
      <c r="P106" s="2">
        <f>VLOOKUP(B106,'Razzball Projections'!$B$2:$W$322,12,FALSE)</f>
        <v>0</v>
      </c>
      <c r="Q106" s="2">
        <f>VLOOKUP(B106,'Razzball Projections'!$B$2:$W$322,13,FALSE)</f>
        <v>0</v>
      </c>
      <c r="R106" s="2">
        <f>VLOOKUP(B106,'Razzball Projections'!$B$2:$W$322,14,FALSE)</f>
        <v>61</v>
      </c>
      <c r="S106" s="2">
        <f>VLOOKUP(B106,'Razzball Projections'!$B$2:$W$322,15,FALSE)</f>
        <v>822</v>
      </c>
      <c r="T106" s="2">
        <f>VLOOKUP(B106,'Razzball Projections'!$B$2:$W$322,16,FALSE)</f>
        <v>4</v>
      </c>
      <c r="U106" s="8">
        <f>VLOOKUP(B106,'Razzball Projections'!$B$2:$W$322,17,FALSE)</f>
        <v>106.2</v>
      </c>
      <c r="V106" s="8">
        <f>VLOOKUP(B106,'Razzball Projections'!$B$2:$W$322,18,FALSE)</f>
        <v>136.69999999999999</v>
      </c>
      <c r="W106" s="8">
        <f>VLOOKUP(B106,'Razzball Projections'!$B$2:$W$322,19,FALSE)</f>
        <v>167.2</v>
      </c>
      <c r="X106" s="7">
        <f>VLOOKUP(B106,'Razzball Projections'!$B$2:$W$322,20,FALSE)</f>
        <v>3</v>
      </c>
      <c r="Y106" s="7">
        <f>VLOOKUP(B106,'Razzball Projections'!$B$2:$W$322,21,FALSE)</f>
        <v>1</v>
      </c>
      <c r="Z106" s="7">
        <f>VLOOKUP(B106,'Razzball Projections'!$B$2:$W$322,22,FALSE)</f>
        <v>1</v>
      </c>
    </row>
    <row r="107" spans="1:26">
      <c r="A107" s="6">
        <f>VLOOKUP(B107&amp;"*",'Razzball Rankings'!$B$5:$G$204,6,FALSE)</f>
        <v>107</v>
      </c>
      <c r="B107" s="3" t="str">
        <f>'Razzball Projections'!B114</f>
        <v>James Jones</v>
      </c>
      <c r="C107" s="2" t="str">
        <f>VLOOKUP(B107,'Razzball Projections'!$B$2:$W$322,2,FALSE)</f>
        <v>WR</v>
      </c>
      <c r="D107" s="2" t="str">
        <f>VLOOKUP(B107,'Razzball Projections'!$B$2:$W$322,3,FALSE)</f>
        <v>OAK</v>
      </c>
      <c r="F107" s="8">
        <f>VLOOKUP(B107,'Fantasy Pros ECR'!$B$6:$H$312,7,FALSE)</f>
        <v>139.58333329999999</v>
      </c>
      <c r="G107" s="8">
        <f>VLOOKUP(B107,'Fantasy Pros ADP'!$B$6:$M$253,12,FALSE)</f>
        <v>174</v>
      </c>
      <c r="H107" s="2">
        <f>VLOOKUP(B107,'Razzball Projections'!$B$2:$W$322,4,FALSE)</f>
        <v>0</v>
      </c>
      <c r="I107" s="2">
        <f>VLOOKUP(B107,'Razzball Projections'!$B$2:$W$322,5,FALSE)</f>
        <v>0</v>
      </c>
      <c r="J107" s="2">
        <f>VLOOKUP(B107,'Razzball Projections'!$B$2:$W$322,6,FALSE)</f>
        <v>0</v>
      </c>
      <c r="K107" s="2">
        <f>VLOOKUP(B107,'Razzball Projections'!$B$2:$W$322,7,FALSE)</f>
        <v>0</v>
      </c>
      <c r="L107" s="2">
        <f>VLOOKUP(B107,'Razzball Projections'!$B$2:$W$322,8,FALSE)</f>
        <v>0</v>
      </c>
      <c r="M107" s="2">
        <f>VLOOKUP(B107,'Razzball Projections'!$B$2:$W$322,9,FALSE)</f>
        <v>0</v>
      </c>
      <c r="N107" s="2">
        <f>VLOOKUP(B107,'Razzball Projections'!$B$2:$W$322,10,FALSE)</f>
        <v>0</v>
      </c>
      <c r="O107" s="2">
        <f>VLOOKUP(B107,'Razzball Projections'!$B$2:$W$322,11,FALSE)</f>
        <v>0</v>
      </c>
      <c r="P107" s="2">
        <f>VLOOKUP(B107,'Razzball Projections'!$B$2:$W$322,12,FALSE)</f>
        <v>0</v>
      </c>
      <c r="Q107" s="2">
        <f>VLOOKUP(B107,'Razzball Projections'!$B$2:$W$322,13,FALSE)</f>
        <v>0</v>
      </c>
      <c r="R107" s="2">
        <f>VLOOKUP(B107,'Razzball Projections'!$B$2:$W$322,14,FALSE)</f>
        <v>59</v>
      </c>
      <c r="S107" s="2">
        <f>VLOOKUP(B107,'Razzball Projections'!$B$2:$W$322,15,FALSE)</f>
        <v>784</v>
      </c>
      <c r="T107" s="2">
        <f>VLOOKUP(B107,'Razzball Projections'!$B$2:$W$322,16,FALSE)</f>
        <v>5</v>
      </c>
      <c r="U107" s="8">
        <f>VLOOKUP(B107,'Razzball Projections'!$B$2:$W$322,17,FALSE)</f>
        <v>106</v>
      </c>
      <c r="V107" s="8">
        <f>VLOOKUP(B107,'Razzball Projections'!$B$2:$W$322,18,FALSE)</f>
        <v>135.5</v>
      </c>
      <c r="W107" s="8">
        <f>VLOOKUP(B107,'Razzball Projections'!$B$2:$W$322,19,FALSE)</f>
        <v>165</v>
      </c>
      <c r="X107" s="7">
        <f>VLOOKUP(B107,'Razzball Projections'!$B$2:$W$322,20,FALSE)</f>
        <v>2</v>
      </c>
      <c r="Y107" s="7">
        <f>VLOOKUP(B107,'Razzball Projections'!$B$2:$W$322,21,FALSE)</f>
        <v>1</v>
      </c>
      <c r="Z107" s="7">
        <f>VLOOKUP(B107,'Razzball Projections'!$B$2:$W$322,22,FALSE)</f>
        <v>1</v>
      </c>
    </row>
    <row r="108" spans="1:26">
      <c r="A108" s="6">
        <f>VLOOKUP(B108&amp;"*",'Razzball Rankings'!$B$5:$G$204,6,FALSE)</f>
        <v>108</v>
      </c>
      <c r="B108" s="3" t="str">
        <f>'Razzball Projections'!B115</f>
        <v>Kenny Britt</v>
      </c>
      <c r="C108" s="2" t="str">
        <f>VLOOKUP(B108,'Razzball Projections'!$B$2:$W$322,2,FALSE)</f>
        <v>WR</v>
      </c>
      <c r="D108" s="2" t="str">
        <f>VLOOKUP(B108,'Razzball Projections'!$B$2:$W$322,3,FALSE)</f>
        <v>STL</v>
      </c>
      <c r="F108" s="8">
        <f>VLOOKUP(B108,'Fantasy Pros ECR'!$B$6:$H$312,7,FALSE)</f>
        <v>142.58333329999999</v>
      </c>
      <c r="G108" s="8">
        <f>VLOOKUP(B108,'Fantasy Pros ADP'!$B$6:$M$253,12,FALSE)</f>
        <v>170.33333333333334</v>
      </c>
      <c r="H108" s="2">
        <f>VLOOKUP(B108,'Razzball Projections'!$B$2:$W$322,4,FALSE)</f>
        <v>0</v>
      </c>
      <c r="I108" s="2">
        <f>VLOOKUP(B108,'Razzball Projections'!$B$2:$W$322,5,FALSE)</f>
        <v>0</v>
      </c>
      <c r="J108" s="2">
        <f>VLOOKUP(B108,'Razzball Projections'!$B$2:$W$322,6,FALSE)</f>
        <v>0</v>
      </c>
      <c r="K108" s="2">
        <f>VLOOKUP(B108,'Razzball Projections'!$B$2:$W$322,7,FALSE)</f>
        <v>0</v>
      </c>
      <c r="L108" s="2">
        <f>VLOOKUP(B108,'Razzball Projections'!$B$2:$W$322,8,FALSE)</f>
        <v>0</v>
      </c>
      <c r="M108" s="2">
        <f>VLOOKUP(B108,'Razzball Projections'!$B$2:$W$322,9,FALSE)</f>
        <v>0</v>
      </c>
      <c r="N108" s="2">
        <f>VLOOKUP(B108,'Razzball Projections'!$B$2:$W$322,10,FALSE)</f>
        <v>0</v>
      </c>
      <c r="O108" s="2">
        <f>VLOOKUP(B108,'Razzball Projections'!$B$2:$W$322,11,FALSE)</f>
        <v>0</v>
      </c>
      <c r="P108" s="2">
        <f>VLOOKUP(B108,'Razzball Projections'!$B$2:$W$322,12,FALSE)</f>
        <v>0</v>
      </c>
      <c r="Q108" s="2">
        <f>VLOOKUP(B108,'Razzball Projections'!$B$2:$W$322,13,FALSE)</f>
        <v>1</v>
      </c>
      <c r="R108" s="2">
        <f>VLOOKUP(B108,'Razzball Projections'!$B$2:$W$322,14,FALSE)</f>
        <v>58</v>
      </c>
      <c r="S108" s="2">
        <f>VLOOKUP(B108,'Razzball Projections'!$B$2:$W$322,15,FALSE)</f>
        <v>761</v>
      </c>
      <c r="T108" s="2">
        <f>VLOOKUP(B108,'Razzball Projections'!$B$2:$W$322,16,FALSE)</f>
        <v>5</v>
      </c>
      <c r="U108" s="8">
        <f>VLOOKUP(B108,'Razzball Projections'!$B$2:$W$322,17,FALSE)</f>
        <v>105.1</v>
      </c>
      <c r="V108" s="8">
        <f>VLOOKUP(B108,'Razzball Projections'!$B$2:$W$322,18,FALSE)</f>
        <v>134.1</v>
      </c>
      <c r="W108" s="8">
        <f>VLOOKUP(B108,'Razzball Projections'!$B$2:$W$322,19,FALSE)</f>
        <v>163.1</v>
      </c>
      <c r="X108" s="7">
        <f>VLOOKUP(B108,'Razzball Projections'!$B$2:$W$322,20,FALSE)</f>
        <v>0</v>
      </c>
      <c r="Y108" s="7">
        <f>VLOOKUP(B108,'Razzball Projections'!$B$2:$W$322,21,FALSE)</f>
        <v>0</v>
      </c>
      <c r="Z108" s="7">
        <f>VLOOKUP(B108,'Razzball Projections'!$B$2:$W$322,22,FALSE)</f>
        <v>0</v>
      </c>
    </row>
    <row r="109" spans="1:26">
      <c r="A109" s="6">
        <f>VLOOKUP(B109&amp;"*",'Razzball Rankings'!$B$5:$G$204,6,FALSE)</f>
        <v>109</v>
      </c>
      <c r="B109" s="3" t="str">
        <f>'Razzball Projections'!B29</f>
        <v>Colin Kaepernick</v>
      </c>
      <c r="C109" s="2" t="str">
        <f>VLOOKUP(B109,'Razzball Projections'!$B$2:$W$322,2,FALSE)</f>
        <v>QB</v>
      </c>
      <c r="D109" s="2" t="str">
        <f>VLOOKUP(B109,'Razzball Projections'!$B$2:$W$322,3,FALSE)</f>
        <v>SF</v>
      </c>
      <c r="F109" s="8">
        <f>VLOOKUP(B109,'Fantasy Pros ECR'!$B$6:$H$312,7,FALSE)</f>
        <v>82.957446809999993</v>
      </c>
      <c r="G109" s="8">
        <f>VLOOKUP(B109,'Fantasy Pros ADP'!$B$6:$M$253,12,FALSE)</f>
        <v>75.2</v>
      </c>
      <c r="H109" s="2">
        <f>VLOOKUP(B109,'Razzball Projections'!$B$2:$W$322,4,FALSE)</f>
        <v>432</v>
      </c>
      <c r="I109" s="2">
        <f>VLOOKUP(B109,'Razzball Projections'!$B$2:$W$322,5,FALSE)</f>
        <v>248</v>
      </c>
      <c r="J109" s="2">
        <f>VLOOKUP(B109,'Razzball Projections'!$B$2:$W$322,6,FALSE)</f>
        <v>57.4</v>
      </c>
      <c r="K109" s="2">
        <f>VLOOKUP(B109,'Razzball Projections'!$B$2:$W$322,7,FALSE)</f>
        <v>3345</v>
      </c>
      <c r="L109" s="2">
        <f>VLOOKUP(B109,'Razzball Projections'!$B$2:$W$322,8,FALSE)</f>
        <v>22</v>
      </c>
      <c r="M109" s="2">
        <f>VLOOKUP(B109,'Razzball Projections'!$B$2:$W$322,9,FALSE)</f>
        <v>12</v>
      </c>
      <c r="N109" s="2">
        <f>VLOOKUP(B109,'Razzball Projections'!$B$2:$W$322,10,FALSE)</f>
        <v>98</v>
      </c>
      <c r="O109" s="2">
        <f>VLOOKUP(B109,'Razzball Projections'!$B$2:$W$322,11,FALSE)</f>
        <v>473</v>
      </c>
      <c r="P109" s="2">
        <f>VLOOKUP(B109,'Razzball Projections'!$B$2:$W$322,12,FALSE)</f>
        <v>4</v>
      </c>
      <c r="Q109" s="2">
        <f>VLOOKUP(B109,'Razzball Projections'!$B$2:$W$322,13,FALSE)</f>
        <v>2</v>
      </c>
      <c r="R109" s="2">
        <f>VLOOKUP(B109,'Razzball Projections'!$B$2:$W$322,14,FALSE)</f>
        <v>0</v>
      </c>
      <c r="S109" s="2">
        <f>VLOOKUP(B109,'Razzball Projections'!$B$2:$W$322,15,FALSE)</f>
        <v>0</v>
      </c>
      <c r="T109" s="2">
        <f>VLOOKUP(B109,'Razzball Projections'!$B$2:$W$322,16,FALSE)</f>
        <v>0</v>
      </c>
      <c r="U109" s="8">
        <f>VLOOKUP(B109,'Razzball Projections'!$B$2:$W$322,17,FALSE)</f>
        <v>265.10000000000002</v>
      </c>
      <c r="V109" s="8">
        <f>VLOOKUP(B109,'Razzball Projections'!$B$2:$W$322,18,FALSE)</f>
        <v>265.10000000000002</v>
      </c>
      <c r="W109" s="8">
        <f>VLOOKUP(B109,'Razzball Projections'!$B$2:$W$322,19,FALSE)</f>
        <v>265.10000000000002</v>
      </c>
      <c r="X109" s="7">
        <f>VLOOKUP(B109,'Razzball Projections'!$B$2:$W$322,20,FALSE)</f>
        <v>15</v>
      </c>
      <c r="Y109" s="7">
        <f>VLOOKUP(B109,'Razzball Projections'!$B$2:$W$322,21,FALSE)</f>
        <v>13</v>
      </c>
      <c r="Z109" s="7">
        <f>VLOOKUP(B109,'Razzball Projections'!$B$2:$W$322,22,FALSE)</f>
        <v>11</v>
      </c>
    </row>
    <row r="110" spans="1:26">
      <c r="A110" s="6">
        <f>VLOOKUP(B110&amp;"*",'Razzball Rankings'!$B$5:$G$204,6,FALSE)</f>
        <v>110</v>
      </c>
      <c r="B110" s="3" t="str">
        <f>'Razzball Projections'!B113</f>
        <v>Cecil Shorts</v>
      </c>
      <c r="C110" s="2" t="str">
        <f>VLOOKUP(B110,'Razzball Projections'!$B$2:$W$322,2,FALSE)</f>
        <v>WR</v>
      </c>
      <c r="D110" s="2" t="str">
        <f>VLOOKUP(B110,'Razzball Projections'!$B$2:$W$322,3,FALSE)</f>
        <v>JAC</v>
      </c>
      <c r="F110" s="8">
        <f>VLOOKUP(B110,'Fantasy Pros ECR'!$B$6:$H$312,7,FALSE)</f>
        <v>104.4130435</v>
      </c>
      <c r="G110" s="8">
        <f>VLOOKUP(B110,'Fantasy Pros ADP'!$B$6:$M$253,12,FALSE)</f>
        <v>129.6</v>
      </c>
      <c r="H110" s="2">
        <f>VLOOKUP(B110,'Razzball Projections'!$B$2:$W$322,4,FALSE)</f>
        <v>0</v>
      </c>
      <c r="I110" s="2">
        <f>VLOOKUP(B110,'Razzball Projections'!$B$2:$W$322,5,FALSE)</f>
        <v>0</v>
      </c>
      <c r="J110" s="2">
        <f>VLOOKUP(B110,'Razzball Projections'!$B$2:$W$322,6,FALSE)</f>
        <v>0</v>
      </c>
      <c r="K110" s="2">
        <f>VLOOKUP(B110,'Razzball Projections'!$B$2:$W$322,7,FALSE)</f>
        <v>0</v>
      </c>
      <c r="L110" s="2">
        <f>VLOOKUP(B110,'Razzball Projections'!$B$2:$W$322,8,FALSE)</f>
        <v>0</v>
      </c>
      <c r="M110" s="2">
        <f>VLOOKUP(B110,'Razzball Projections'!$B$2:$W$322,9,FALSE)</f>
        <v>0</v>
      </c>
      <c r="N110" s="2">
        <f>VLOOKUP(B110,'Razzball Projections'!$B$2:$W$322,10,FALSE)</f>
        <v>0</v>
      </c>
      <c r="O110" s="2">
        <f>VLOOKUP(B110,'Razzball Projections'!$B$2:$W$322,11,FALSE)</f>
        <v>0</v>
      </c>
      <c r="P110" s="2">
        <f>VLOOKUP(B110,'Razzball Projections'!$B$2:$W$322,12,FALSE)</f>
        <v>0</v>
      </c>
      <c r="Q110" s="2">
        <f>VLOOKUP(B110,'Razzball Projections'!$B$2:$W$322,13,FALSE)</f>
        <v>0</v>
      </c>
      <c r="R110" s="2">
        <f>VLOOKUP(B110,'Razzball Projections'!$B$2:$W$322,14,FALSE)</f>
        <v>63</v>
      </c>
      <c r="S110" s="2">
        <f>VLOOKUP(B110,'Razzball Projections'!$B$2:$W$322,15,FALSE)</f>
        <v>847</v>
      </c>
      <c r="T110" s="2">
        <f>VLOOKUP(B110,'Razzball Projections'!$B$2:$W$322,16,FALSE)</f>
        <v>3</v>
      </c>
      <c r="U110" s="8">
        <f>VLOOKUP(B110,'Razzball Projections'!$B$2:$W$322,17,FALSE)</f>
        <v>102.7</v>
      </c>
      <c r="V110" s="8">
        <f>VLOOKUP(B110,'Razzball Projections'!$B$2:$W$322,18,FALSE)</f>
        <v>134.19999999999999</v>
      </c>
      <c r="W110" s="8">
        <f>VLOOKUP(B110,'Razzball Projections'!$B$2:$W$322,19,FALSE)</f>
        <v>165.7</v>
      </c>
      <c r="X110" s="7">
        <f>VLOOKUP(B110,'Razzball Projections'!$B$2:$W$322,20,FALSE)</f>
        <v>5</v>
      </c>
      <c r="Y110" s="7">
        <f>VLOOKUP(B110,'Razzball Projections'!$B$2:$W$322,21,FALSE)</f>
        <v>6</v>
      </c>
      <c r="Z110" s="7">
        <f>VLOOKUP(B110,'Razzball Projections'!$B$2:$W$322,22,FALSE)</f>
        <v>6</v>
      </c>
    </row>
    <row r="111" spans="1:26">
      <c r="A111" s="6">
        <f>VLOOKUP(B111&amp;"*",'Razzball Rankings'!$B$5:$G$204,6,FALSE)</f>
        <v>111</v>
      </c>
      <c r="B111" s="3" t="str">
        <f>'Razzball Projections'!B144</f>
        <v>Rod Streater</v>
      </c>
      <c r="C111" s="2" t="str">
        <f>VLOOKUP(B111,'Razzball Projections'!$B$2:$W$322,2,FALSE)</f>
        <v>WR</v>
      </c>
      <c r="D111" s="2" t="str">
        <f>VLOOKUP(B111,'Razzball Projections'!$B$2:$W$322,3,FALSE)</f>
        <v>OAK</v>
      </c>
      <c r="F111" s="8">
        <f>VLOOKUP(B111,'Fantasy Pros ECR'!$B$6:$H$312,7,FALSE)</f>
        <v>155.13793100000001</v>
      </c>
      <c r="G111" s="8">
        <f>VLOOKUP(B111,'Fantasy Pros ADP'!$B$6:$M$253,12,FALSE)</f>
        <v>202</v>
      </c>
      <c r="H111" s="2">
        <f>VLOOKUP(B111,'Razzball Projections'!$B$2:$W$322,4,FALSE)</f>
        <v>0</v>
      </c>
      <c r="I111" s="2">
        <f>VLOOKUP(B111,'Razzball Projections'!$B$2:$W$322,5,FALSE)</f>
        <v>0</v>
      </c>
      <c r="J111" s="2">
        <f>VLOOKUP(B111,'Razzball Projections'!$B$2:$W$322,6,FALSE)</f>
        <v>0</v>
      </c>
      <c r="K111" s="2">
        <f>VLOOKUP(B111,'Razzball Projections'!$B$2:$W$322,7,FALSE)</f>
        <v>0</v>
      </c>
      <c r="L111" s="2">
        <f>VLOOKUP(B111,'Razzball Projections'!$B$2:$W$322,8,FALSE)</f>
        <v>0</v>
      </c>
      <c r="M111" s="2">
        <f>VLOOKUP(B111,'Razzball Projections'!$B$2:$W$322,9,FALSE)</f>
        <v>0</v>
      </c>
      <c r="N111" s="2">
        <f>VLOOKUP(B111,'Razzball Projections'!$B$2:$W$322,10,FALSE)</f>
        <v>1</v>
      </c>
      <c r="O111" s="2">
        <f>VLOOKUP(B111,'Razzball Projections'!$B$2:$W$322,11,FALSE)</f>
        <v>9</v>
      </c>
      <c r="P111" s="2">
        <f>VLOOKUP(B111,'Razzball Projections'!$B$2:$W$322,12,FALSE)</f>
        <v>0</v>
      </c>
      <c r="Q111" s="2">
        <f>VLOOKUP(B111,'Razzball Projections'!$B$2:$W$322,13,FALSE)</f>
        <v>2</v>
      </c>
      <c r="R111" s="2">
        <f>VLOOKUP(B111,'Razzball Projections'!$B$2:$W$322,14,FALSE)</f>
        <v>49</v>
      </c>
      <c r="S111" s="2">
        <f>VLOOKUP(B111,'Razzball Projections'!$B$2:$W$322,15,FALSE)</f>
        <v>701</v>
      </c>
      <c r="T111" s="2">
        <f>VLOOKUP(B111,'Razzball Projections'!$B$2:$W$322,16,FALSE)</f>
        <v>3</v>
      </c>
      <c r="U111" s="8">
        <f>VLOOKUP(B111,'Razzball Projections'!$B$2:$W$322,17,FALSE)</f>
        <v>84.95</v>
      </c>
      <c r="V111" s="8">
        <f>VLOOKUP(B111,'Razzball Projections'!$B$2:$W$322,18,FALSE)</f>
        <v>109.45</v>
      </c>
      <c r="W111" s="8">
        <f>VLOOKUP(B111,'Razzball Projections'!$B$2:$W$322,19,FALSE)</f>
        <v>133.94999999999999</v>
      </c>
      <c r="X111" s="7">
        <f>VLOOKUP(B111,'Razzball Projections'!$B$2:$W$322,20,FALSE)</f>
        <v>0</v>
      </c>
      <c r="Y111" s="7">
        <f>VLOOKUP(B111,'Razzball Projections'!$B$2:$W$322,21,FALSE)</f>
        <v>0</v>
      </c>
      <c r="Z111" s="7">
        <f>VLOOKUP(B111,'Razzball Projections'!$B$2:$W$322,22,FALSE)</f>
        <v>0</v>
      </c>
    </row>
    <row r="112" spans="1:26">
      <c r="A112" s="6">
        <f>VLOOKUP(B112&amp;"*",'Razzball Rankings'!$B$5:$G$204,6,FALSE)</f>
        <v>112</v>
      </c>
      <c r="B112" s="3" t="str">
        <f>'Razzball Projections'!B120</f>
        <v>Dexter McCluster</v>
      </c>
      <c r="C112" s="2" t="str">
        <f>VLOOKUP(B112,'Razzball Projections'!$B$2:$W$322,2,FALSE)</f>
        <v>RB</v>
      </c>
      <c r="D112" s="2" t="str">
        <f>VLOOKUP(B112,'Razzball Projections'!$B$2:$W$322,3,FALSE)</f>
        <v>TEN</v>
      </c>
      <c r="F112" s="8">
        <f>VLOOKUP(B112,'Fantasy Pros ECR'!$B$6:$H$312,7,FALSE)</f>
        <v>175.73684209999999</v>
      </c>
      <c r="G112" s="8">
        <f>VLOOKUP(B112,'Fantasy Pros ADP'!$B$6:$M$253,12,FALSE)</f>
        <v>180.5</v>
      </c>
      <c r="H112" s="2">
        <f>VLOOKUP(B112,'Razzball Projections'!$B$2:$W$322,4,FALSE)</f>
        <v>0</v>
      </c>
      <c r="I112" s="2">
        <f>VLOOKUP(B112,'Razzball Projections'!$B$2:$W$322,5,FALSE)</f>
        <v>0</v>
      </c>
      <c r="J112" s="2">
        <f>VLOOKUP(B112,'Razzball Projections'!$B$2:$W$322,6,FALSE)</f>
        <v>0</v>
      </c>
      <c r="K112" s="2">
        <f>VLOOKUP(B112,'Razzball Projections'!$B$2:$W$322,7,FALSE)</f>
        <v>0</v>
      </c>
      <c r="L112" s="2">
        <f>VLOOKUP(B112,'Razzball Projections'!$B$2:$W$322,8,FALSE)</f>
        <v>0</v>
      </c>
      <c r="M112" s="2">
        <f>VLOOKUP(B112,'Razzball Projections'!$B$2:$W$322,9,FALSE)</f>
        <v>0</v>
      </c>
      <c r="N112" s="2">
        <f>VLOOKUP(B112,'Razzball Projections'!$B$2:$W$322,10,FALSE)</f>
        <v>78</v>
      </c>
      <c r="O112" s="2">
        <f>VLOOKUP(B112,'Razzball Projections'!$B$2:$W$322,11,FALSE)</f>
        <v>341</v>
      </c>
      <c r="P112" s="2">
        <f>VLOOKUP(B112,'Razzball Projections'!$B$2:$W$322,12,FALSE)</f>
        <v>3</v>
      </c>
      <c r="Q112" s="2">
        <f>VLOOKUP(B112,'Razzball Projections'!$B$2:$W$322,13,FALSE)</f>
        <v>2</v>
      </c>
      <c r="R112" s="2">
        <f>VLOOKUP(B112,'Razzball Projections'!$B$2:$W$322,14,FALSE)</f>
        <v>54</v>
      </c>
      <c r="S112" s="2">
        <f>VLOOKUP(B112,'Razzball Projections'!$B$2:$W$322,15,FALSE)</f>
        <v>478</v>
      </c>
      <c r="T112" s="2">
        <f>VLOOKUP(B112,'Razzball Projections'!$B$2:$W$322,16,FALSE)</f>
        <v>2</v>
      </c>
      <c r="U112" s="8">
        <f>VLOOKUP(B112,'Razzball Projections'!$B$2:$W$322,17,FALSE)</f>
        <v>105.9</v>
      </c>
      <c r="V112" s="8">
        <f>VLOOKUP(B112,'Razzball Projections'!$B$2:$W$322,18,FALSE)</f>
        <v>132.9</v>
      </c>
      <c r="W112" s="8">
        <f>VLOOKUP(B112,'Razzball Projections'!$B$2:$W$322,19,FALSE)</f>
        <v>159.9</v>
      </c>
      <c r="X112" s="7">
        <f>VLOOKUP(B112,'Razzball Projections'!$B$2:$W$322,20,FALSE)</f>
        <v>1</v>
      </c>
      <c r="Y112" s="7">
        <f>VLOOKUP(B112,'Razzball Projections'!$B$2:$W$322,21,FALSE)</f>
        <v>2</v>
      </c>
      <c r="Z112" s="7">
        <f>VLOOKUP(B112,'Razzball Projections'!$B$2:$W$322,22,FALSE)</f>
        <v>3</v>
      </c>
    </row>
    <row r="113" spans="1:26">
      <c r="A113" s="6">
        <f>VLOOKUP(B113&amp;"*",'Razzball Rankings'!$B$5:$G$204,6,FALSE)</f>
        <v>113</v>
      </c>
      <c r="B113" s="3" t="str">
        <f>'Razzball Projections'!B123</f>
        <v>Jarrett Boykin</v>
      </c>
      <c r="C113" s="2" t="str">
        <f>VLOOKUP(B113,'Razzball Projections'!$B$2:$W$322,2,FALSE)</f>
        <v>WR</v>
      </c>
      <c r="D113" s="2" t="str">
        <f>VLOOKUP(B113,'Razzball Projections'!$B$2:$W$322,3,FALSE)</f>
        <v>GB</v>
      </c>
      <c r="F113" s="8">
        <f>VLOOKUP(B113,'Fantasy Pros ECR'!$B$6:$H$312,7,FALSE)</f>
        <v>134.46153849999999</v>
      </c>
      <c r="G113" s="8">
        <f>VLOOKUP(B113,'Fantasy Pros ADP'!$B$6:$M$253,12,FALSE)</f>
        <v>164</v>
      </c>
      <c r="H113" s="2">
        <f>VLOOKUP(B113,'Razzball Projections'!$B$2:$W$322,4,FALSE)</f>
        <v>0</v>
      </c>
      <c r="I113" s="2">
        <f>VLOOKUP(B113,'Razzball Projections'!$B$2:$W$322,5,FALSE)</f>
        <v>0</v>
      </c>
      <c r="J113" s="2">
        <f>VLOOKUP(B113,'Razzball Projections'!$B$2:$W$322,6,FALSE)</f>
        <v>0</v>
      </c>
      <c r="K113" s="2">
        <f>VLOOKUP(B113,'Razzball Projections'!$B$2:$W$322,7,FALSE)</f>
        <v>0</v>
      </c>
      <c r="L113" s="2">
        <f>VLOOKUP(B113,'Razzball Projections'!$B$2:$W$322,8,FALSE)</f>
        <v>0</v>
      </c>
      <c r="M113" s="2">
        <f>VLOOKUP(B113,'Razzball Projections'!$B$2:$W$322,9,FALSE)</f>
        <v>0</v>
      </c>
      <c r="N113" s="2">
        <f>VLOOKUP(B113,'Razzball Projections'!$B$2:$W$322,10,FALSE)</f>
        <v>0</v>
      </c>
      <c r="O113" s="2">
        <f>VLOOKUP(B113,'Razzball Projections'!$B$2:$W$322,11,FALSE)</f>
        <v>0</v>
      </c>
      <c r="P113" s="2">
        <f>VLOOKUP(B113,'Razzball Projections'!$B$2:$W$322,12,FALSE)</f>
        <v>0</v>
      </c>
      <c r="Q113" s="2">
        <f>VLOOKUP(B113,'Razzball Projections'!$B$2:$W$322,13,FALSE)</f>
        <v>1</v>
      </c>
      <c r="R113" s="2">
        <f>VLOOKUP(B113,'Razzball Projections'!$B$2:$W$322,14,FALSE)</f>
        <v>55</v>
      </c>
      <c r="S113" s="2">
        <f>VLOOKUP(B113,'Razzball Projections'!$B$2:$W$322,15,FALSE)</f>
        <v>724</v>
      </c>
      <c r="T113" s="2">
        <f>VLOOKUP(B113,'Razzball Projections'!$B$2:$W$322,16,FALSE)</f>
        <v>5</v>
      </c>
      <c r="U113" s="8">
        <f>VLOOKUP(B113,'Razzball Projections'!$B$2:$W$322,17,FALSE)</f>
        <v>101.4</v>
      </c>
      <c r="V113" s="8">
        <f>VLOOKUP(B113,'Razzball Projections'!$B$2:$W$322,18,FALSE)</f>
        <v>128.9</v>
      </c>
      <c r="W113" s="8">
        <f>VLOOKUP(B113,'Razzball Projections'!$B$2:$W$322,19,FALSE)</f>
        <v>156.4</v>
      </c>
      <c r="X113" s="7">
        <f>VLOOKUP(B113,'Razzball Projections'!$B$2:$W$322,20,FALSE)</f>
        <v>3</v>
      </c>
      <c r="Y113" s="7">
        <f>VLOOKUP(B113,'Razzball Projections'!$B$2:$W$322,21,FALSE)</f>
        <v>3</v>
      </c>
      <c r="Z113" s="7">
        <f>VLOOKUP(B113,'Razzball Projections'!$B$2:$W$322,22,FALSE)</f>
        <v>3</v>
      </c>
    </row>
    <row r="114" spans="1:26">
      <c r="A114" s="6">
        <f>VLOOKUP(B114&amp;"*",'Razzball Rankings'!$B$5:$G$204,6,FALSE)</f>
        <v>114</v>
      </c>
      <c r="B114" s="3" t="str">
        <f>'Razzball Projections'!B151</f>
        <v>Justin Hunter</v>
      </c>
      <c r="C114" s="2" t="str">
        <f>VLOOKUP(B114,'Razzball Projections'!$B$2:$W$322,2,FALSE)</f>
        <v>WR</v>
      </c>
      <c r="D114" s="2" t="str">
        <f>VLOOKUP(B114,'Razzball Projections'!$B$2:$W$322,3,FALSE)</f>
        <v>TEN</v>
      </c>
      <c r="F114" s="8">
        <f>VLOOKUP(B114,'Fantasy Pros ECR'!$B$6:$H$312,7,FALSE)</f>
        <v>111.0238095</v>
      </c>
      <c r="G114" s="8">
        <f>VLOOKUP(B114,'Fantasy Pros ADP'!$B$6:$M$253,12,FALSE)</f>
        <v>148.80000000000001</v>
      </c>
      <c r="H114" s="2">
        <f>VLOOKUP(B114,'Razzball Projections'!$B$2:$W$322,4,FALSE)</f>
        <v>0</v>
      </c>
      <c r="I114" s="2">
        <f>VLOOKUP(B114,'Razzball Projections'!$B$2:$W$322,5,FALSE)</f>
        <v>0</v>
      </c>
      <c r="J114" s="2">
        <f>VLOOKUP(B114,'Razzball Projections'!$B$2:$W$322,6,FALSE)</f>
        <v>0</v>
      </c>
      <c r="K114" s="2">
        <f>VLOOKUP(B114,'Razzball Projections'!$B$2:$W$322,7,FALSE)</f>
        <v>0</v>
      </c>
      <c r="L114" s="2">
        <f>VLOOKUP(B114,'Razzball Projections'!$B$2:$W$322,8,FALSE)</f>
        <v>0</v>
      </c>
      <c r="M114" s="2">
        <f>VLOOKUP(B114,'Razzball Projections'!$B$2:$W$322,9,FALSE)</f>
        <v>0</v>
      </c>
      <c r="N114" s="2">
        <f>VLOOKUP(B114,'Razzball Projections'!$B$2:$W$322,10,FALSE)</f>
        <v>0</v>
      </c>
      <c r="O114" s="2">
        <f>VLOOKUP(B114,'Razzball Projections'!$B$2:$W$322,11,FALSE)</f>
        <v>0</v>
      </c>
      <c r="P114" s="2">
        <f>VLOOKUP(B114,'Razzball Projections'!$B$2:$W$322,12,FALSE)</f>
        <v>0</v>
      </c>
      <c r="Q114" s="2">
        <f>VLOOKUP(B114,'Razzball Projections'!$B$2:$W$322,13,FALSE)</f>
        <v>0</v>
      </c>
      <c r="R114" s="2">
        <f>VLOOKUP(B114,'Razzball Projections'!$B$2:$W$322,14,FALSE)</f>
        <v>44</v>
      </c>
      <c r="S114" s="2">
        <f>VLOOKUP(B114,'Razzball Projections'!$B$2:$W$322,15,FALSE)</f>
        <v>647</v>
      </c>
      <c r="T114" s="2">
        <f>VLOOKUP(B114,'Razzball Projections'!$B$2:$W$322,16,FALSE)</f>
        <v>4</v>
      </c>
      <c r="U114" s="8">
        <f>VLOOKUP(B114,'Razzball Projections'!$B$2:$W$322,17,FALSE)</f>
        <v>88.7</v>
      </c>
      <c r="V114" s="8">
        <f>VLOOKUP(B114,'Razzball Projections'!$B$2:$W$322,18,FALSE)</f>
        <v>110.7</v>
      </c>
      <c r="W114" s="8">
        <f>VLOOKUP(B114,'Razzball Projections'!$B$2:$W$322,19,FALSE)</f>
        <v>132.69999999999999</v>
      </c>
      <c r="X114" s="7">
        <f>VLOOKUP(B114,'Razzball Projections'!$B$2:$W$322,20,FALSE)</f>
        <v>1</v>
      </c>
      <c r="Y114" s="7">
        <f>VLOOKUP(B114,'Razzball Projections'!$B$2:$W$322,21,FALSE)</f>
        <v>0</v>
      </c>
      <c r="Z114" s="7">
        <f>VLOOKUP(B114,'Razzball Projections'!$B$2:$W$322,22,FALSE)</f>
        <v>0</v>
      </c>
    </row>
    <row r="115" spans="1:26">
      <c r="A115" s="6">
        <f>VLOOKUP(B115&amp;"*",'Razzball Rankings'!$B$5:$G$204,6,FALSE)</f>
        <v>115</v>
      </c>
      <c r="B115" s="3" t="str">
        <f>'Razzball Projections'!B124</f>
        <v>Steve Smith</v>
      </c>
      <c r="C115" s="2" t="str">
        <f>VLOOKUP(B115,'Razzball Projections'!$B$2:$W$322,2,FALSE)</f>
        <v>WR</v>
      </c>
      <c r="D115" s="2" t="str">
        <f>VLOOKUP(B115,'Razzball Projections'!$B$2:$W$322,3,FALSE)</f>
        <v>BAL</v>
      </c>
      <c r="F115" s="8">
        <f>VLOOKUP(B115,'Fantasy Pros ECR'!$B$6:$H$312,7,FALSE)</f>
        <v>146.875</v>
      </c>
      <c r="G115" s="8">
        <f>VLOOKUP(B115,'Fantasy Pros ADP'!$B$6:$M$253,12,FALSE)</f>
        <v>145.5</v>
      </c>
      <c r="H115" s="2">
        <f>VLOOKUP(B115,'Razzball Projections'!$B$2:$W$322,4,FALSE)</f>
        <v>0</v>
      </c>
      <c r="I115" s="2">
        <f>VLOOKUP(B115,'Razzball Projections'!$B$2:$W$322,5,FALSE)</f>
        <v>0</v>
      </c>
      <c r="J115" s="2">
        <f>VLOOKUP(B115,'Razzball Projections'!$B$2:$W$322,6,FALSE)</f>
        <v>0</v>
      </c>
      <c r="K115" s="2">
        <f>VLOOKUP(B115,'Razzball Projections'!$B$2:$W$322,7,FALSE)</f>
        <v>0</v>
      </c>
      <c r="L115" s="2">
        <f>VLOOKUP(B115,'Razzball Projections'!$B$2:$W$322,8,FALSE)</f>
        <v>0</v>
      </c>
      <c r="M115" s="2">
        <f>VLOOKUP(B115,'Razzball Projections'!$B$2:$W$322,9,FALSE)</f>
        <v>0</v>
      </c>
      <c r="N115" s="2">
        <f>VLOOKUP(B115,'Razzball Projections'!$B$2:$W$322,10,FALSE)</f>
        <v>0</v>
      </c>
      <c r="O115" s="2">
        <f>VLOOKUP(B115,'Razzball Projections'!$B$2:$W$322,11,FALSE)</f>
        <v>0</v>
      </c>
      <c r="P115" s="2">
        <f>VLOOKUP(B115,'Razzball Projections'!$B$2:$W$322,12,FALSE)</f>
        <v>0</v>
      </c>
      <c r="Q115" s="2">
        <f>VLOOKUP(B115,'Razzball Projections'!$B$2:$W$322,13,FALSE)</f>
        <v>2</v>
      </c>
      <c r="R115" s="2">
        <f>VLOOKUP(B115,'Razzball Projections'!$B$2:$W$322,14,FALSE)</f>
        <v>58</v>
      </c>
      <c r="S115" s="2">
        <f>VLOOKUP(B115,'Razzball Projections'!$B$2:$W$322,15,FALSE)</f>
        <v>743</v>
      </c>
      <c r="T115" s="2">
        <f>VLOOKUP(B115,'Razzball Projections'!$B$2:$W$322,16,FALSE)</f>
        <v>5</v>
      </c>
      <c r="U115" s="8">
        <f>VLOOKUP(B115,'Razzball Projections'!$B$2:$W$322,17,FALSE)</f>
        <v>98.3</v>
      </c>
      <c r="V115" s="8">
        <f>VLOOKUP(B115,'Razzball Projections'!$B$2:$W$322,18,FALSE)</f>
        <v>127.3</v>
      </c>
      <c r="W115" s="8">
        <f>VLOOKUP(B115,'Razzball Projections'!$B$2:$W$322,19,FALSE)</f>
        <v>156.30000000000001</v>
      </c>
      <c r="X115" s="7">
        <f>VLOOKUP(B115,'Razzball Projections'!$B$2:$W$322,20,FALSE)</f>
        <v>0</v>
      </c>
      <c r="Y115" s="7">
        <f>VLOOKUP(B115,'Razzball Projections'!$B$2:$W$322,21,FALSE)</f>
        <v>0</v>
      </c>
      <c r="Z115" s="7">
        <f>VLOOKUP(B115,'Razzball Projections'!$B$2:$W$322,22,FALSE)</f>
        <v>0</v>
      </c>
    </row>
    <row r="116" spans="1:26">
      <c r="A116" s="6">
        <f>VLOOKUP(B116&amp;"*",'Razzball Rankings'!$B$5:$G$204,6,FALSE)</f>
        <v>116</v>
      </c>
      <c r="B116" s="3" t="str">
        <f>'Razzball Projections'!B131</f>
        <v>Kelvin Benjamin</v>
      </c>
      <c r="C116" s="2" t="str">
        <f>VLOOKUP(B116,'Razzball Projections'!$B$2:$W$322,2,FALSE)</f>
        <v>WR</v>
      </c>
      <c r="D116" s="2" t="str">
        <f>VLOOKUP(B116,'Razzball Projections'!$B$2:$W$322,3,FALSE)</f>
        <v>CAR</v>
      </c>
      <c r="F116" s="8">
        <f>VLOOKUP(B116,'Fantasy Pros ECR'!$B$6:$H$312,7,FALSE)</f>
        <v>110.1777778</v>
      </c>
      <c r="G116" s="8">
        <f>VLOOKUP(B116,'Fantasy Pros ADP'!$B$6:$M$253,12,FALSE)</f>
        <v>137.4</v>
      </c>
      <c r="H116" s="2">
        <f>VLOOKUP(B116,'Razzball Projections'!$B$2:$W$322,4,FALSE)</f>
        <v>0</v>
      </c>
      <c r="I116" s="2">
        <f>VLOOKUP(B116,'Razzball Projections'!$B$2:$W$322,5,FALSE)</f>
        <v>0</v>
      </c>
      <c r="J116" s="2">
        <f>VLOOKUP(B116,'Razzball Projections'!$B$2:$W$322,6,FALSE)</f>
        <v>0</v>
      </c>
      <c r="K116" s="2">
        <f>VLOOKUP(B116,'Razzball Projections'!$B$2:$W$322,7,FALSE)</f>
        <v>0</v>
      </c>
      <c r="L116" s="2">
        <f>VLOOKUP(B116,'Razzball Projections'!$B$2:$W$322,8,FALSE)</f>
        <v>0</v>
      </c>
      <c r="M116" s="2">
        <f>VLOOKUP(B116,'Razzball Projections'!$B$2:$W$322,9,FALSE)</f>
        <v>0</v>
      </c>
      <c r="N116" s="2">
        <f>VLOOKUP(B116,'Razzball Projections'!$B$2:$W$322,10,FALSE)</f>
        <v>0</v>
      </c>
      <c r="O116" s="2">
        <f>VLOOKUP(B116,'Razzball Projections'!$B$2:$W$322,11,FALSE)</f>
        <v>0</v>
      </c>
      <c r="P116" s="2">
        <f>VLOOKUP(B116,'Razzball Projections'!$B$2:$W$322,12,FALSE)</f>
        <v>0</v>
      </c>
      <c r="Q116" s="2">
        <f>VLOOKUP(B116,'Razzball Projections'!$B$2:$W$322,13,FALSE)</f>
        <v>1</v>
      </c>
      <c r="R116" s="2">
        <f>VLOOKUP(B116,'Razzball Projections'!$B$2:$W$322,14,FALSE)</f>
        <v>50</v>
      </c>
      <c r="S116" s="2">
        <f>VLOOKUP(B116,'Razzball Projections'!$B$2:$W$322,15,FALSE)</f>
        <v>728</v>
      </c>
      <c r="T116" s="2">
        <f>VLOOKUP(B116,'Razzball Projections'!$B$2:$W$322,16,FALSE)</f>
        <v>4</v>
      </c>
      <c r="U116" s="8">
        <f>VLOOKUP(B116,'Razzball Projections'!$B$2:$W$322,17,FALSE)</f>
        <v>98.2</v>
      </c>
      <c r="V116" s="8">
        <f>VLOOKUP(B116,'Razzball Projections'!$B$2:$W$322,18,FALSE)</f>
        <v>123.2</v>
      </c>
      <c r="W116" s="8">
        <f>VLOOKUP(B116,'Razzball Projections'!$B$2:$W$322,19,FALSE)</f>
        <v>148.19999999999999</v>
      </c>
      <c r="X116" s="7">
        <f>VLOOKUP(B116,'Razzball Projections'!$B$2:$W$322,20,FALSE)</f>
        <v>2</v>
      </c>
      <c r="Y116" s="7">
        <f>VLOOKUP(B116,'Razzball Projections'!$B$2:$W$322,21,FALSE)</f>
        <v>2</v>
      </c>
      <c r="Z116" s="7">
        <f>VLOOKUP(B116,'Razzball Projections'!$B$2:$W$322,22,FALSE)</f>
        <v>2</v>
      </c>
    </row>
    <row r="117" spans="1:26">
      <c r="A117" s="6">
        <f>VLOOKUP(B117&amp;"*",'Razzball Rankings'!$B$5:$G$204,6,FALSE)</f>
        <v>117</v>
      </c>
      <c r="B117" s="3" t="str">
        <f>'Razzball Projections'!B178</f>
        <v>Carlos Hyde</v>
      </c>
      <c r="C117" s="2" t="str">
        <f>VLOOKUP(B117,'Razzball Projections'!$B$2:$W$322,2,FALSE)</f>
        <v>RB</v>
      </c>
      <c r="D117" s="2" t="str">
        <f>VLOOKUP(B117,'Razzball Projections'!$B$2:$W$322,3,FALSE)</f>
        <v>SF</v>
      </c>
      <c r="F117" s="8">
        <f>VLOOKUP(B117,'Fantasy Pros ECR'!$B$6:$H$312,7,FALSE)</f>
        <v>123.5813953</v>
      </c>
      <c r="G117" s="8">
        <f>VLOOKUP(B117,'Fantasy Pros ADP'!$B$6:$M$253,12,FALSE)</f>
        <v>130.4</v>
      </c>
      <c r="H117" s="2">
        <f>VLOOKUP(B117,'Razzball Projections'!$B$2:$W$322,4,FALSE)</f>
        <v>0</v>
      </c>
      <c r="I117" s="2">
        <f>VLOOKUP(B117,'Razzball Projections'!$B$2:$W$322,5,FALSE)</f>
        <v>0</v>
      </c>
      <c r="J117" s="2">
        <f>VLOOKUP(B117,'Razzball Projections'!$B$2:$W$322,6,FALSE)</f>
        <v>0</v>
      </c>
      <c r="K117" s="2">
        <f>VLOOKUP(B117,'Razzball Projections'!$B$2:$W$322,7,FALSE)</f>
        <v>0</v>
      </c>
      <c r="L117" s="2">
        <f>VLOOKUP(B117,'Razzball Projections'!$B$2:$W$322,8,FALSE)</f>
        <v>0</v>
      </c>
      <c r="M117" s="2">
        <f>VLOOKUP(B117,'Razzball Projections'!$B$2:$W$322,9,FALSE)</f>
        <v>0</v>
      </c>
      <c r="N117" s="2">
        <f>VLOOKUP(B117,'Razzball Projections'!$B$2:$W$322,10,FALSE)</f>
        <v>156</v>
      </c>
      <c r="O117" s="2">
        <f>VLOOKUP(B117,'Razzball Projections'!$B$2:$W$322,11,FALSE)</f>
        <v>598</v>
      </c>
      <c r="P117" s="2">
        <f>VLOOKUP(B117,'Razzball Projections'!$B$2:$W$322,12,FALSE)</f>
        <v>6</v>
      </c>
      <c r="Q117" s="2">
        <f>VLOOKUP(B117,'Razzball Projections'!$B$2:$W$322,13,FALSE)</f>
        <v>1</v>
      </c>
      <c r="R117" s="2">
        <f>VLOOKUP(B117,'Razzball Projections'!$B$2:$W$322,14,FALSE)</f>
        <v>9</v>
      </c>
      <c r="S117" s="2">
        <f>VLOOKUP(B117,'Razzball Projections'!$B$2:$W$322,15,FALSE)</f>
        <v>76</v>
      </c>
      <c r="T117" s="2">
        <f>VLOOKUP(B117,'Razzball Projections'!$B$2:$W$322,16,FALSE)</f>
        <v>0</v>
      </c>
      <c r="U117" s="8">
        <f>VLOOKUP(B117,'Razzball Projections'!$B$2:$W$322,17,FALSE)</f>
        <v>104.2</v>
      </c>
      <c r="V117" s="8">
        <f>VLOOKUP(B117,'Razzball Projections'!$B$2:$W$322,18,FALSE)</f>
        <v>108.7</v>
      </c>
      <c r="W117" s="8">
        <f>VLOOKUP(B117,'Razzball Projections'!$B$2:$W$322,19,FALSE)</f>
        <v>113.2</v>
      </c>
      <c r="X117" s="7">
        <f>VLOOKUP(B117,'Razzball Projections'!$B$2:$W$322,20,FALSE)</f>
        <v>3</v>
      </c>
      <c r="Y117" s="7">
        <f>VLOOKUP(B117,'Razzball Projections'!$B$2:$W$322,21,FALSE)</f>
        <v>3</v>
      </c>
      <c r="Z117" s="7">
        <f>VLOOKUP(B117,'Razzball Projections'!$B$2:$W$322,22,FALSE)</f>
        <v>3</v>
      </c>
    </row>
    <row r="118" spans="1:26">
      <c r="A118" s="6">
        <f>VLOOKUP(B118&amp;"*",'Razzball Rankings'!$B$5:$G$204,6,FALSE)</f>
        <v>118</v>
      </c>
      <c r="B118" s="3" t="str">
        <f>'Razzball Projections'!B30</f>
        <v>Russell Wilson</v>
      </c>
      <c r="C118" s="2" t="str">
        <f>VLOOKUP(B118,'Razzball Projections'!$B$2:$W$322,2,FALSE)</f>
        <v>QB</v>
      </c>
      <c r="D118" s="2" t="str">
        <f>VLOOKUP(B118,'Razzball Projections'!$B$2:$W$322,3,FALSE)</f>
        <v>SEA</v>
      </c>
      <c r="F118" s="8">
        <f>VLOOKUP(B118,'Fantasy Pros ECR'!$B$6:$H$312,7,FALSE)</f>
        <v>96.695652170000002</v>
      </c>
      <c r="G118" s="8">
        <f>VLOOKUP(B118,'Fantasy Pros ADP'!$B$6:$M$253,12,FALSE)</f>
        <v>96.2</v>
      </c>
      <c r="H118" s="2">
        <f>VLOOKUP(B118,'Razzball Projections'!$B$2:$W$322,4,FALSE)</f>
        <v>437</v>
      </c>
      <c r="I118" s="2">
        <f>VLOOKUP(B118,'Razzball Projections'!$B$2:$W$322,5,FALSE)</f>
        <v>271</v>
      </c>
      <c r="J118" s="2">
        <f>VLOOKUP(B118,'Razzball Projections'!$B$2:$W$322,6,FALSE)</f>
        <v>62</v>
      </c>
      <c r="K118" s="2">
        <f>VLOOKUP(B118,'Razzball Projections'!$B$2:$W$322,7,FALSE)</f>
        <v>3601</v>
      </c>
      <c r="L118" s="2">
        <f>VLOOKUP(B118,'Razzball Projections'!$B$2:$W$322,8,FALSE)</f>
        <v>24</v>
      </c>
      <c r="M118" s="2">
        <f>VLOOKUP(B118,'Razzball Projections'!$B$2:$W$322,9,FALSE)</f>
        <v>13</v>
      </c>
      <c r="N118" s="2">
        <f>VLOOKUP(B118,'Razzball Projections'!$B$2:$W$322,10,FALSE)</f>
        <v>81</v>
      </c>
      <c r="O118" s="2">
        <f>VLOOKUP(B118,'Razzball Projections'!$B$2:$W$322,11,FALSE)</f>
        <v>411</v>
      </c>
      <c r="P118" s="2">
        <f>VLOOKUP(B118,'Razzball Projections'!$B$2:$W$322,12,FALSE)</f>
        <v>3</v>
      </c>
      <c r="Q118" s="2">
        <f>VLOOKUP(B118,'Razzball Projections'!$B$2:$W$322,13,FALSE)</f>
        <v>4</v>
      </c>
      <c r="R118" s="2">
        <f>VLOOKUP(B118,'Razzball Projections'!$B$2:$W$322,14,FALSE)</f>
        <v>0</v>
      </c>
      <c r="S118" s="2">
        <f>VLOOKUP(B118,'Razzball Projections'!$B$2:$W$322,15,FALSE)</f>
        <v>0</v>
      </c>
      <c r="T118" s="2">
        <f>VLOOKUP(B118,'Razzball Projections'!$B$2:$W$322,16,FALSE)</f>
        <v>0</v>
      </c>
      <c r="U118" s="8">
        <f>VLOOKUP(B118,'Razzball Projections'!$B$2:$W$322,17,FALSE)</f>
        <v>263.14</v>
      </c>
      <c r="V118" s="8">
        <f>VLOOKUP(B118,'Razzball Projections'!$B$2:$W$322,18,FALSE)</f>
        <v>263.14</v>
      </c>
      <c r="W118" s="8">
        <f>VLOOKUP(B118,'Razzball Projections'!$B$2:$W$322,19,FALSE)</f>
        <v>263.14</v>
      </c>
      <c r="X118" s="7">
        <f>VLOOKUP(B118,'Razzball Projections'!$B$2:$W$322,20,FALSE)</f>
        <v>12</v>
      </c>
      <c r="Y118" s="7">
        <f>VLOOKUP(B118,'Razzball Projections'!$B$2:$W$322,21,FALSE)</f>
        <v>11</v>
      </c>
      <c r="Z118" s="7">
        <f>VLOOKUP(B118,'Razzball Projections'!$B$2:$W$322,22,FALSE)</f>
        <v>10</v>
      </c>
    </row>
    <row r="119" spans="1:26">
      <c r="A119" s="6">
        <f>VLOOKUP(B119&amp;"*",'Razzball Rankings'!$B$5:$G$204,6,FALSE)</f>
        <v>119</v>
      </c>
      <c r="B119" s="3" t="str">
        <f>'Razzball Projections'!B126</f>
        <v>Marques Colston</v>
      </c>
      <c r="C119" s="2" t="str">
        <f>VLOOKUP(B119,'Razzball Projections'!$B$2:$W$322,2,FALSE)</f>
        <v>WR</v>
      </c>
      <c r="D119" s="2" t="str">
        <f>VLOOKUP(B119,'Razzball Projections'!$B$2:$W$322,3,FALSE)</f>
        <v>NO</v>
      </c>
      <c r="F119" s="8">
        <f>VLOOKUP(B119,'Fantasy Pros ECR'!$B$6:$H$312,7,FALSE)</f>
        <v>71.957446809999993</v>
      </c>
      <c r="G119" s="8">
        <f>VLOOKUP(B119,'Fantasy Pros ADP'!$B$6:$M$253,12,FALSE)</f>
        <v>81.400000000000006</v>
      </c>
      <c r="H119" s="2">
        <f>VLOOKUP(B119,'Razzball Projections'!$B$2:$W$322,4,FALSE)</f>
        <v>0</v>
      </c>
      <c r="I119" s="2">
        <f>VLOOKUP(B119,'Razzball Projections'!$B$2:$W$322,5,FALSE)</f>
        <v>0</v>
      </c>
      <c r="J119" s="2">
        <f>VLOOKUP(B119,'Razzball Projections'!$B$2:$W$322,6,FALSE)</f>
        <v>0</v>
      </c>
      <c r="K119" s="2">
        <f>VLOOKUP(B119,'Razzball Projections'!$B$2:$W$322,7,FALSE)</f>
        <v>0</v>
      </c>
      <c r="L119" s="2">
        <f>VLOOKUP(B119,'Razzball Projections'!$B$2:$W$322,8,FALSE)</f>
        <v>0</v>
      </c>
      <c r="M119" s="2">
        <f>VLOOKUP(B119,'Razzball Projections'!$B$2:$W$322,9,FALSE)</f>
        <v>0</v>
      </c>
      <c r="N119" s="2">
        <f>VLOOKUP(B119,'Razzball Projections'!$B$2:$W$322,10,FALSE)</f>
        <v>0</v>
      </c>
      <c r="O119" s="2">
        <f>VLOOKUP(B119,'Razzball Projections'!$B$2:$W$322,11,FALSE)</f>
        <v>0</v>
      </c>
      <c r="P119" s="2">
        <f>VLOOKUP(B119,'Razzball Projections'!$B$2:$W$322,12,FALSE)</f>
        <v>0</v>
      </c>
      <c r="Q119" s="2">
        <f>VLOOKUP(B119,'Razzball Projections'!$B$2:$W$322,13,FALSE)</f>
        <v>1</v>
      </c>
      <c r="R119" s="2">
        <f>VLOOKUP(B119,'Razzball Projections'!$B$2:$W$322,14,FALSE)</f>
        <v>58</v>
      </c>
      <c r="S119" s="2">
        <f>VLOOKUP(B119,'Razzball Projections'!$B$2:$W$322,15,FALSE)</f>
        <v>681</v>
      </c>
      <c r="T119" s="2">
        <f>VLOOKUP(B119,'Razzball Projections'!$B$2:$W$322,16,FALSE)</f>
        <v>5</v>
      </c>
      <c r="U119" s="8">
        <f>VLOOKUP(B119,'Razzball Projections'!$B$2:$W$322,17,FALSE)</f>
        <v>97.1</v>
      </c>
      <c r="V119" s="8">
        <f>VLOOKUP(B119,'Razzball Projections'!$B$2:$W$322,18,FALSE)</f>
        <v>126.1</v>
      </c>
      <c r="W119" s="8">
        <f>VLOOKUP(B119,'Razzball Projections'!$B$2:$W$322,19,FALSE)</f>
        <v>155.1</v>
      </c>
      <c r="X119" s="7">
        <f>VLOOKUP(B119,'Razzball Projections'!$B$2:$W$322,20,FALSE)</f>
        <v>13</v>
      </c>
      <c r="Y119" s="7">
        <f>VLOOKUP(B119,'Razzball Projections'!$B$2:$W$322,21,FALSE)</f>
        <v>16</v>
      </c>
      <c r="Z119" s="7">
        <f>VLOOKUP(B119,'Razzball Projections'!$B$2:$W$322,22,FALSE)</f>
        <v>18</v>
      </c>
    </row>
    <row r="120" spans="1:26">
      <c r="A120" s="6">
        <f>VLOOKUP(B120&amp;"*",'Razzball Rankings'!$B$5:$G$204,6,FALSE)</f>
        <v>120</v>
      </c>
      <c r="B120" s="3" t="str">
        <f>'Razzball Projections'!B122</f>
        <v>Dwayne Allen</v>
      </c>
      <c r="C120" s="2" t="str">
        <f>VLOOKUP(B120,'Razzball Projections'!$B$2:$W$322,2,FALSE)</f>
        <v>TE</v>
      </c>
      <c r="D120" s="2" t="str">
        <f>VLOOKUP(B120,'Razzball Projections'!$B$2:$W$322,3,FALSE)</f>
        <v>IND</v>
      </c>
      <c r="F120" s="8">
        <f>VLOOKUP(B120,'Fantasy Pros ECR'!$B$6:$H$312,7,FALSE)</f>
        <v>153.05555559999999</v>
      </c>
      <c r="G120" s="8">
        <f>VLOOKUP(B120,'Fantasy Pros ADP'!$B$6:$M$253,12,FALSE)</f>
        <v>186</v>
      </c>
      <c r="H120" s="2">
        <f>VLOOKUP(B120,'Razzball Projections'!$B$2:$W$322,4,FALSE)</f>
        <v>0</v>
      </c>
      <c r="I120" s="2">
        <f>VLOOKUP(B120,'Razzball Projections'!$B$2:$W$322,5,FALSE)</f>
        <v>0</v>
      </c>
      <c r="J120" s="2">
        <f>VLOOKUP(B120,'Razzball Projections'!$B$2:$W$322,6,FALSE)</f>
        <v>0</v>
      </c>
      <c r="K120" s="2">
        <f>VLOOKUP(B120,'Razzball Projections'!$B$2:$W$322,7,FALSE)</f>
        <v>0</v>
      </c>
      <c r="L120" s="2">
        <f>VLOOKUP(B120,'Razzball Projections'!$B$2:$W$322,8,FALSE)</f>
        <v>0</v>
      </c>
      <c r="M120" s="2">
        <f>VLOOKUP(B120,'Razzball Projections'!$B$2:$W$322,9,FALSE)</f>
        <v>0</v>
      </c>
      <c r="N120" s="2">
        <f>VLOOKUP(B120,'Razzball Projections'!$B$2:$W$322,10,FALSE)</f>
        <v>0</v>
      </c>
      <c r="O120" s="2">
        <f>VLOOKUP(B120,'Razzball Projections'!$B$2:$W$322,11,FALSE)</f>
        <v>0</v>
      </c>
      <c r="P120" s="2">
        <f>VLOOKUP(B120,'Razzball Projections'!$B$2:$W$322,12,FALSE)</f>
        <v>0</v>
      </c>
      <c r="Q120" s="2">
        <f>VLOOKUP(B120,'Razzball Projections'!$B$2:$W$322,13,FALSE)</f>
        <v>0</v>
      </c>
      <c r="R120" s="2">
        <f>VLOOKUP(B120,'Razzball Projections'!$B$2:$W$322,14,FALSE)</f>
        <v>56</v>
      </c>
      <c r="S120" s="2">
        <f>VLOOKUP(B120,'Razzball Projections'!$B$2:$W$322,15,FALSE)</f>
        <v>720</v>
      </c>
      <c r="T120" s="2">
        <f>VLOOKUP(B120,'Razzball Projections'!$B$2:$W$322,16,FALSE)</f>
        <v>5</v>
      </c>
      <c r="U120" s="8">
        <f>VLOOKUP(B120,'Razzball Projections'!$B$2:$W$322,17,FALSE)</f>
        <v>102</v>
      </c>
      <c r="V120" s="8">
        <f>VLOOKUP(B120,'Razzball Projections'!$B$2:$W$322,18,FALSE)</f>
        <v>130</v>
      </c>
      <c r="W120" s="8">
        <f>VLOOKUP(B120,'Razzball Projections'!$B$2:$W$322,19,FALSE)</f>
        <v>158</v>
      </c>
      <c r="X120" s="7">
        <f>VLOOKUP(B120,'Razzball Projections'!$B$2:$W$322,20,FALSE)</f>
        <v>0</v>
      </c>
      <c r="Y120" s="7">
        <f>VLOOKUP(B120,'Razzball Projections'!$B$2:$W$322,21,FALSE)</f>
        <v>0</v>
      </c>
      <c r="Z120" s="7">
        <f>VLOOKUP(B120,'Razzball Projections'!$B$2:$W$322,22,FALSE)</f>
        <v>0</v>
      </c>
    </row>
    <row r="121" spans="1:26">
      <c r="A121" s="6">
        <f>VLOOKUP(B121&amp;"*",'Razzball Rankings'!$B$5:$G$204,6,FALSE)</f>
        <v>121</v>
      </c>
      <c r="B121" s="3" t="str">
        <f>'Razzball Projections'!B119</f>
        <v>Harry Douglas</v>
      </c>
      <c r="C121" s="2" t="str">
        <f>VLOOKUP(B121,'Razzball Projections'!$B$2:$W$322,2,FALSE)</f>
        <v>WR</v>
      </c>
      <c r="D121" s="2" t="str">
        <f>VLOOKUP(B121,'Razzball Projections'!$B$2:$W$322,3,FALSE)</f>
        <v>ATL</v>
      </c>
      <c r="F121" s="8">
        <f>VLOOKUP(B121,'Fantasy Pros ECR'!$B$6:$H$312,7,FALSE)</f>
        <v>161.4</v>
      </c>
      <c r="G121" s="8">
        <f>VLOOKUP(B121,'Fantasy Pros ADP'!$B$6:$M$253,12,FALSE)</f>
        <v>176.5</v>
      </c>
      <c r="H121" s="2">
        <f>VLOOKUP(B121,'Razzball Projections'!$B$2:$W$322,4,FALSE)</f>
        <v>0</v>
      </c>
      <c r="I121" s="2">
        <f>VLOOKUP(B121,'Razzball Projections'!$B$2:$W$322,5,FALSE)</f>
        <v>0</v>
      </c>
      <c r="J121" s="2">
        <f>VLOOKUP(B121,'Razzball Projections'!$B$2:$W$322,6,FALSE)</f>
        <v>0</v>
      </c>
      <c r="K121" s="2">
        <f>VLOOKUP(B121,'Razzball Projections'!$B$2:$W$322,7,FALSE)</f>
        <v>0</v>
      </c>
      <c r="L121" s="2">
        <f>VLOOKUP(B121,'Razzball Projections'!$B$2:$W$322,8,FALSE)</f>
        <v>0</v>
      </c>
      <c r="M121" s="2">
        <f>VLOOKUP(B121,'Razzball Projections'!$B$2:$W$322,9,FALSE)</f>
        <v>0</v>
      </c>
      <c r="N121" s="2">
        <f>VLOOKUP(B121,'Razzball Projections'!$B$2:$W$322,10,FALSE)</f>
        <v>0</v>
      </c>
      <c r="O121" s="2">
        <f>VLOOKUP(B121,'Razzball Projections'!$B$2:$W$322,11,FALSE)</f>
        <v>0</v>
      </c>
      <c r="P121" s="2">
        <f>VLOOKUP(B121,'Razzball Projections'!$B$2:$W$322,12,FALSE)</f>
        <v>0</v>
      </c>
      <c r="Q121" s="2">
        <f>VLOOKUP(B121,'Razzball Projections'!$B$2:$W$322,13,FALSE)</f>
        <v>1</v>
      </c>
      <c r="R121" s="2">
        <f>VLOOKUP(B121,'Razzball Projections'!$B$2:$W$322,14,FALSE)</f>
        <v>63</v>
      </c>
      <c r="S121" s="2">
        <f>VLOOKUP(B121,'Razzball Projections'!$B$2:$W$322,15,FALSE)</f>
        <v>782</v>
      </c>
      <c r="T121" s="2">
        <f>VLOOKUP(B121,'Razzball Projections'!$B$2:$W$322,16,FALSE)</f>
        <v>3</v>
      </c>
      <c r="U121" s="8">
        <f>VLOOKUP(B121,'Razzball Projections'!$B$2:$W$322,17,FALSE)</f>
        <v>97</v>
      </c>
      <c r="V121" s="8">
        <f>VLOOKUP(B121,'Razzball Projections'!$B$2:$W$322,18,FALSE)</f>
        <v>128.5</v>
      </c>
      <c r="W121" s="8">
        <f>VLOOKUP(B121,'Razzball Projections'!$B$2:$W$322,19,FALSE)</f>
        <v>160</v>
      </c>
      <c r="X121" s="7">
        <f>VLOOKUP(B121,'Razzball Projections'!$B$2:$W$322,20,FALSE)</f>
        <v>1</v>
      </c>
      <c r="Y121" s="7">
        <f>VLOOKUP(B121,'Razzball Projections'!$B$2:$W$322,21,FALSE)</f>
        <v>1</v>
      </c>
      <c r="Z121" s="7">
        <f>VLOOKUP(B121,'Razzball Projections'!$B$2:$W$322,22,FALSE)</f>
        <v>1</v>
      </c>
    </row>
    <row r="122" spans="1:26">
      <c r="A122" s="6">
        <f>VLOOKUP(B122&amp;"*",'Razzball Rankings'!$B$5:$G$204,6,FALSE)</f>
        <v>122</v>
      </c>
      <c r="B122" s="3" t="str">
        <f>'Razzball Projections'!B154</f>
        <v>Darren McFadden</v>
      </c>
      <c r="C122" s="2" t="str">
        <f>VLOOKUP(B122,'Razzball Projections'!$B$2:$W$322,2,FALSE)</f>
        <v>RB</v>
      </c>
      <c r="D122" s="2" t="str">
        <f>VLOOKUP(B122,'Razzball Projections'!$B$2:$W$322,3,FALSE)</f>
        <v>OAK</v>
      </c>
      <c r="F122" s="8">
        <f>VLOOKUP(B122,'Fantasy Pros ECR'!$B$6:$H$312,7,FALSE)</f>
        <v>116.7804878</v>
      </c>
      <c r="G122" s="8">
        <f>VLOOKUP(B122,'Fantasy Pros ADP'!$B$6:$M$253,12,FALSE)</f>
        <v>127</v>
      </c>
      <c r="H122" s="2">
        <f>VLOOKUP(B122,'Razzball Projections'!$B$2:$W$322,4,FALSE)</f>
        <v>0</v>
      </c>
      <c r="I122" s="2">
        <f>VLOOKUP(B122,'Razzball Projections'!$B$2:$W$322,5,FALSE)</f>
        <v>0</v>
      </c>
      <c r="J122" s="2">
        <f>VLOOKUP(B122,'Razzball Projections'!$B$2:$W$322,6,FALSE)</f>
        <v>0</v>
      </c>
      <c r="K122" s="2">
        <f>VLOOKUP(B122,'Razzball Projections'!$B$2:$W$322,7,FALSE)</f>
        <v>0</v>
      </c>
      <c r="L122" s="2">
        <f>VLOOKUP(B122,'Razzball Projections'!$B$2:$W$322,8,FALSE)</f>
        <v>0</v>
      </c>
      <c r="M122" s="2">
        <f>VLOOKUP(B122,'Razzball Projections'!$B$2:$W$322,9,FALSE)</f>
        <v>0</v>
      </c>
      <c r="N122" s="2">
        <f>VLOOKUP(B122,'Razzball Projections'!$B$2:$W$322,10,FALSE)</f>
        <v>132</v>
      </c>
      <c r="O122" s="2">
        <f>VLOOKUP(B122,'Razzball Projections'!$B$2:$W$322,11,FALSE)</f>
        <v>623</v>
      </c>
      <c r="P122" s="2">
        <f>VLOOKUP(B122,'Razzball Projections'!$B$2:$W$322,12,FALSE)</f>
        <v>4</v>
      </c>
      <c r="Q122" s="2">
        <f>VLOOKUP(B122,'Razzball Projections'!$B$2:$W$322,13,FALSE)</f>
        <v>1</v>
      </c>
      <c r="R122" s="2">
        <f>VLOOKUP(B122,'Razzball Projections'!$B$2:$W$322,14,FALSE)</f>
        <v>27</v>
      </c>
      <c r="S122" s="2">
        <f>VLOOKUP(B122,'Razzball Projections'!$B$2:$W$322,15,FALSE)</f>
        <v>166</v>
      </c>
      <c r="T122" s="2">
        <f>VLOOKUP(B122,'Razzball Projections'!$B$2:$W$322,16,FALSE)</f>
        <v>1</v>
      </c>
      <c r="U122" s="8">
        <f>VLOOKUP(B122,'Razzball Projections'!$B$2:$W$322,17,FALSE)</f>
        <v>103.9</v>
      </c>
      <c r="V122" s="8">
        <f>VLOOKUP(B122,'Razzball Projections'!$B$2:$W$322,18,FALSE)</f>
        <v>117.4</v>
      </c>
      <c r="W122" s="8">
        <f>VLOOKUP(B122,'Razzball Projections'!$B$2:$W$322,19,FALSE)</f>
        <v>130.9</v>
      </c>
      <c r="X122" s="7">
        <f>VLOOKUP(B122,'Razzball Projections'!$B$2:$W$322,20,FALSE)</f>
        <v>4</v>
      </c>
      <c r="Y122" s="7">
        <f>VLOOKUP(B122,'Razzball Projections'!$B$2:$W$322,21,FALSE)</f>
        <v>3</v>
      </c>
      <c r="Z122" s="7">
        <f>VLOOKUP(B122,'Razzball Projections'!$B$2:$W$322,22,FALSE)</f>
        <v>2</v>
      </c>
    </row>
    <row r="123" spans="1:26">
      <c r="A123" s="6">
        <f>VLOOKUP(B123&amp;"*",'Razzball Rankings'!$B$5:$G$204,6,FALSE)</f>
        <v>123</v>
      </c>
      <c r="B123" s="3" t="str">
        <f>'Razzball Projections'!B136</f>
        <v>Trent Richardson</v>
      </c>
      <c r="C123" s="2" t="str">
        <f>VLOOKUP(B123,'Razzball Projections'!$B$2:$W$322,2,FALSE)</f>
        <v>RB</v>
      </c>
      <c r="D123" s="2" t="str">
        <f>VLOOKUP(B123,'Razzball Projections'!$B$2:$W$322,3,FALSE)</f>
        <v>IND</v>
      </c>
      <c r="F123" s="8">
        <f>VLOOKUP(B123,'Fantasy Pros ECR'!$B$6:$H$312,7,FALSE)</f>
        <v>68.319148940000005</v>
      </c>
      <c r="G123" s="8">
        <f>VLOOKUP(B123,'Fantasy Pros ADP'!$B$6:$M$253,12,FALSE)</f>
        <v>68.8</v>
      </c>
      <c r="H123" s="2">
        <f>VLOOKUP(B123,'Razzball Projections'!$B$2:$W$322,4,FALSE)</f>
        <v>0</v>
      </c>
      <c r="I123" s="2">
        <f>VLOOKUP(B123,'Razzball Projections'!$B$2:$W$322,5,FALSE)</f>
        <v>0</v>
      </c>
      <c r="J123" s="2">
        <f>VLOOKUP(B123,'Razzball Projections'!$B$2:$W$322,6,FALSE)</f>
        <v>0</v>
      </c>
      <c r="K123" s="2">
        <f>VLOOKUP(B123,'Razzball Projections'!$B$2:$W$322,7,FALSE)</f>
        <v>0</v>
      </c>
      <c r="L123" s="2">
        <f>VLOOKUP(B123,'Razzball Projections'!$B$2:$W$322,8,FALSE)</f>
        <v>0</v>
      </c>
      <c r="M123" s="2">
        <f>VLOOKUP(B123,'Razzball Projections'!$B$2:$W$322,9,FALSE)</f>
        <v>0</v>
      </c>
      <c r="N123" s="2">
        <f>VLOOKUP(B123,'Razzball Projections'!$B$2:$W$322,10,FALSE)</f>
        <v>172</v>
      </c>
      <c r="O123" s="2">
        <f>VLOOKUP(B123,'Razzball Projections'!$B$2:$W$322,11,FALSE)</f>
        <v>572</v>
      </c>
      <c r="P123" s="2">
        <f>VLOOKUP(B123,'Razzball Projections'!$B$2:$W$322,12,FALSE)</f>
        <v>3</v>
      </c>
      <c r="Q123" s="2">
        <f>VLOOKUP(B123,'Razzball Projections'!$B$2:$W$322,13,FALSE)</f>
        <v>4</v>
      </c>
      <c r="R123" s="2">
        <f>VLOOKUP(B123,'Razzball Projections'!$B$2:$W$322,14,FALSE)</f>
        <v>42</v>
      </c>
      <c r="S123" s="2">
        <f>VLOOKUP(B123,'Razzball Projections'!$B$2:$W$322,15,FALSE)</f>
        <v>286</v>
      </c>
      <c r="T123" s="2">
        <f>VLOOKUP(B123,'Razzball Projections'!$B$2:$W$322,16,FALSE)</f>
        <v>1</v>
      </c>
      <c r="U123" s="8">
        <f>VLOOKUP(B123,'Razzball Projections'!$B$2:$W$322,17,FALSE)</f>
        <v>100</v>
      </c>
      <c r="V123" s="8">
        <f>VLOOKUP(B123,'Razzball Projections'!$B$2:$W$322,18,FALSE)</f>
        <v>121</v>
      </c>
      <c r="W123" s="8">
        <f>VLOOKUP(B123,'Razzball Projections'!$B$2:$W$322,19,FALSE)</f>
        <v>142</v>
      </c>
      <c r="X123" s="7">
        <f>VLOOKUP(B123,'Razzball Projections'!$B$2:$W$322,20,FALSE)</f>
        <v>15</v>
      </c>
      <c r="Y123" s="7">
        <f>VLOOKUP(B123,'Razzball Projections'!$B$2:$W$322,21,FALSE)</f>
        <v>14</v>
      </c>
      <c r="Z123" s="7">
        <f>VLOOKUP(B123,'Razzball Projections'!$B$2:$W$322,22,FALSE)</f>
        <v>14</v>
      </c>
    </row>
    <row r="124" spans="1:26">
      <c r="A124" s="6">
        <f>VLOOKUP(B124&amp;"*",'Razzball Rankings'!$B$5:$G$204,6,FALSE)</f>
        <v>124</v>
      </c>
      <c r="B124" s="3" t="str">
        <f>'Razzball Projections'!B31</f>
        <v>Eli Manning</v>
      </c>
      <c r="C124" s="2" t="str">
        <f>VLOOKUP(B124,'Razzball Projections'!$B$2:$W$322,2,FALSE)</f>
        <v>QB</v>
      </c>
      <c r="D124" s="2" t="str">
        <f>VLOOKUP(B124,'Razzball Projections'!$B$2:$W$322,3,FALSE)</f>
        <v>NYG</v>
      </c>
      <c r="F124" s="8">
        <f>VLOOKUP(B124,'Fantasy Pros ECR'!$B$6:$H$312,7,FALSE)</f>
        <v>147.72972970000001</v>
      </c>
      <c r="G124" s="8">
        <f>VLOOKUP(B124,'Fantasy Pros ADP'!$B$6:$M$253,12,FALSE)</f>
        <v>158.80000000000001</v>
      </c>
      <c r="H124" s="2">
        <f>VLOOKUP(B124,'Razzball Projections'!$B$2:$W$322,4,FALSE)</f>
        <v>576</v>
      </c>
      <c r="I124" s="2">
        <f>VLOOKUP(B124,'Razzball Projections'!$B$2:$W$322,5,FALSE)</f>
        <v>360</v>
      </c>
      <c r="J124" s="2">
        <f>VLOOKUP(B124,'Razzball Projections'!$B$2:$W$322,6,FALSE)</f>
        <v>62.5</v>
      </c>
      <c r="K124" s="2">
        <f>VLOOKUP(B124,'Razzball Projections'!$B$2:$W$322,7,FALSE)</f>
        <v>4235</v>
      </c>
      <c r="L124" s="2">
        <f>VLOOKUP(B124,'Razzball Projections'!$B$2:$W$322,8,FALSE)</f>
        <v>32</v>
      </c>
      <c r="M124" s="2">
        <f>VLOOKUP(B124,'Razzball Projections'!$B$2:$W$322,9,FALSE)</f>
        <v>17</v>
      </c>
      <c r="N124" s="2">
        <f>VLOOKUP(B124,'Razzball Projections'!$B$2:$W$322,10,FALSE)</f>
        <v>25</v>
      </c>
      <c r="O124" s="2">
        <f>VLOOKUP(B124,'Razzball Projections'!$B$2:$W$322,11,FALSE)</f>
        <v>27</v>
      </c>
      <c r="P124" s="2">
        <f>VLOOKUP(B124,'Razzball Projections'!$B$2:$W$322,12,FALSE)</f>
        <v>0</v>
      </c>
      <c r="Q124" s="2">
        <f>VLOOKUP(B124,'Razzball Projections'!$B$2:$W$322,13,FALSE)</f>
        <v>2</v>
      </c>
      <c r="R124" s="2">
        <f>VLOOKUP(B124,'Razzball Projections'!$B$2:$W$322,14,FALSE)</f>
        <v>0</v>
      </c>
      <c r="S124" s="2">
        <f>VLOOKUP(B124,'Razzball Projections'!$B$2:$W$322,15,FALSE)</f>
        <v>0</v>
      </c>
      <c r="T124" s="2">
        <f>VLOOKUP(B124,'Razzball Projections'!$B$2:$W$322,16,FALSE)</f>
        <v>0</v>
      </c>
      <c r="U124" s="8">
        <f>VLOOKUP(B124,'Razzball Projections'!$B$2:$W$322,17,FALSE)</f>
        <v>262.10000000000002</v>
      </c>
      <c r="V124" s="8">
        <f>VLOOKUP(B124,'Razzball Projections'!$B$2:$W$322,18,FALSE)</f>
        <v>262.10000000000002</v>
      </c>
      <c r="W124" s="8">
        <f>VLOOKUP(B124,'Razzball Projections'!$B$2:$W$322,19,FALSE)</f>
        <v>262.10000000000002</v>
      </c>
      <c r="X124" s="7">
        <f>VLOOKUP(B124,'Razzball Projections'!$B$2:$W$322,20,FALSE)</f>
        <v>0</v>
      </c>
      <c r="Y124" s="7">
        <f>VLOOKUP(B124,'Razzball Projections'!$B$2:$W$322,21,FALSE)</f>
        <v>0</v>
      </c>
      <c r="Z124" s="7">
        <f>VLOOKUP(B124,'Razzball Projections'!$B$2:$W$322,22,FALSE)</f>
        <v>0</v>
      </c>
    </row>
    <row r="125" spans="1:26">
      <c r="A125" s="6">
        <f>VLOOKUP(B125&amp;"*",'Razzball Rankings'!$B$5:$G$204,6,FALSE)</f>
        <v>125</v>
      </c>
      <c r="B125" s="3" t="str">
        <f>'Razzball Projections'!B129</f>
        <v>DeAndre Hopkins</v>
      </c>
      <c r="C125" s="2" t="str">
        <f>VLOOKUP(B125,'Razzball Projections'!$B$2:$W$322,2,FALSE)</f>
        <v>WR</v>
      </c>
      <c r="D125" s="2" t="str">
        <f>VLOOKUP(B125,'Razzball Projections'!$B$2:$W$322,3,FALSE)</f>
        <v>HOU</v>
      </c>
      <c r="F125" s="8">
        <f>VLOOKUP(B125,'Fantasy Pros ECR'!$B$6:$H$312,7,FALSE)</f>
        <v>110.1777778</v>
      </c>
      <c r="G125" s="8">
        <f>VLOOKUP(B125,'Fantasy Pros ADP'!$B$6:$M$253,12,FALSE)</f>
        <v>128.80000000000001</v>
      </c>
      <c r="H125" s="2">
        <f>VLOOKUP(B125,'Razzball Projections'!$B$2:$W$322,4,FALSE)</f>
        <v>0</v>
      </c>
      <c r="I125" s="2">
        <f>VLOOKUP(B125,'Razzball Projections'!$B$2:$W$322,5,FALSE)</f>
        <v>0</v>
      </c>
      <c r="J125" s="2">
        <f>VLOOKUP(B125,'Razzball Projections'!$B$2:$W$322,6,FALSE)</f>
        <v>0</v>
      </c>
      <c r="K125" s="2">
        <f>VLOOKUP(B125,'Razzball Projections'!$B$2:$W$322,7,FALSE)</f>
        <v>0</v>
      </c>
      <c r="L125" s="2">
        <f>VLOOKUP(B125,'Razzball Projections'!$B$2:$W$322,8,FALSE)</f>
        <v>0</v>
      </c>
      <c r="M125" s="2">
        <f>VLOOKUP(B125,'Razzball Projections'!$B$2:$W$322,9,FALSE)</f>
        <v>0</v>
      </c>
      <c r="N125" s="2">
        <f>VLOOKUP(B125,'Razzball Projections'!$B$2:$W$322,10,FALSE)</f>
        <v>0</v>
      </c>
      <c r="O125" s="2">
        <f>VLOOKUP(B125,'Razzball Projections'!$B$2:$W$322,11,FALSE)</f>
        <v>0</v>
      </c>
      <c r="P125" s="2">
        <f>VLOOKUP(B125,'Razzball Projections'!$B$2:$W$322,12,FALSE)</f>
        <v>0</v>
      </c>
      <c r="Q125" s="2">
        <f>VLOOKUP(B125,'Razzball Projections'!$B$2:$W$322,13,FALSE)</f>
        <v>1</v>
      </c>
      <c r="R125" s="2">
        <f>VLOOKUP(B125,'Razzball Projections'!$B$2:$W$322,14,FALSE)</f>
        <v>58</v>
      </c>
      <c r="S125" s="2">
        <f>VLOOKUP(B125,'Razzball Projections'!$B$2:$W$322,15,FALSE)</f>
        <v>784</v>
      </c>
      <c r="T125" s="2">
        <f>VLOOKUP(B125,'Razzball Projections'!$B$2:$W$322,16,FALSE)</f>
        <v>3</v>
      </c>
      <c r="U125" s="8">
        <f>VLOOKUP(B125,'Razzball Projections'!$B$2:$W$322,17,FALSE)</f>
        <v>95.4</v>
      </c>
      <c r="V125" s="8">
        <f>VLOOKUP(B125,'Razzball Projections'!$B$2:$W$322,18,FALSE)</f>
        <v>124.4</v>
      </c>
      <c r="W125" s="8">
        <f>VLOOKUP(B125,'Razzball Projections'!$B$2:$W$322,19,FALSE)</f>
        <v>153.4</v>
      </c>
      <c r="X125" s="7">
        <f>VLOOKUP(B125,'Razzball Projections'!$B$2:$W$322,20,FALSE)</f>
        <v>4</v>
      </c>
      <c r="Y125" s="7">
        <f>VLOOKUP(B125,'Razzball Projections'!$B$2:$W$322,21,FALSE)</f>
        <v>5</v>
      </c>
      <c r="Z125" s="7">
        <f>VLOOKUP(B125,'Razzball Projections'!$B$2:$W$322,22,FALSE)</f>
        <v>5</v>
      </c>
    </row>
    <row r="126" spans="1:26">
      <c r="A126" s="6">
        <f>VLOOKUP(B126&amp;"*",'Razzball Rankings'!$B$5:$G$204,6,FALSE)</f>
        <v>126</v>
      </c>
      <c r="B126" s="3" t="str">
        <f>'Razzball Projections'!B184</f>
        <v>Jeremy Hill</v>
      </c>
      <c r="C126" s="2" t="str">
        <f>VLOOKUP(B126,'Razzball Projections'!$B$2:$W$322,2,FALSE)</f>
        <v>RB</v>
      </c>
      <c r="D126" s="2" t="str">
        <f>VLOOKUP(B126,'Razzball Projections'!$B$2:$W$322,3,FALSE)</f>
        <v>CIN</v>
      </c>
      <c r="F126" s="8">
        <f>VLOOKUP(B126,'Fantasy Pros ECR'!$B$6:$H$312,7,FALSE)</f>
        <v>108.8409091</v>
      </c>
      <c r="G126" s="8">
        <f>VLOOKUP(B126,'Fantasy Pros ADP'!$B$6:$M$253,12,FALSE)</f>
        <v>140.80000000000001</v>
      </c>
      <c r="H126" s="2">
        <f>VLOOKUP(B126,'Razzball Projections'!$B$2:$W$322,4,FALSE)</f>
        <v>0</v>
      </c>
      <c r="I126" s="2">
        <f>VLOOKUP(B126,'Razzball Projections'!$B$2:$W$322,5,FALSE)</f>
        <v>0</v>
      </c>
      <c r="J126" s="2">
        <f>VLOOKUP(B126,'Razzball Projections'!$B$2:$W$322,6,FALSE)</f>
        <v>0</v>
      </c>
      <c r="K126" s="2">
        <f>VLOOKUP(B126,'Razzball Projections'!$B$2:$W$322,7,FALSE)</f>
        <v>0</v>
      </c>
      <c r="L126" s="2">
        <f>VLOOKUP(B126,'Razzball Projections'!$B$2:$W$322,8,FALSE)</f>
        <v>0</v>
      </c>
      <c r="M126" s="2">
        <f>VLOOKUP(B126,'Razzball Projections'!$B$2:$W$322,9,FALSE)</f>
        <v>0</v>
      </c>
      <c r="N126" s="2">
        <f>VLOOKUP(B126,'Razzball Projections'!$B$2:$W$322,10,FALSE)</f>
        <v>134</v>
      </c>
      <c r="O126" s="2">
        <f>VLOOKUP(B126,'Razzball Projections'!$B$2:$W$322,11,FALSE)</f>
        <v>589</v>
      </c>
      <c r="P126" s="2">
        <f>VLOOKUP(B126,'Razzball Projections'!$B$2:$W$322,12,FALSE)</f>
        <v>6</v>
      </c>
      <c r="Q126" s="2">
        <f>VLOOKUP(B126,'Razzball Projections'!$B$2:$W$322,13,FALSE)</f>
        <v>1</v>
      </c>
      <c r="R126" s="2">
        <f>VLOOKUP(B126,'Razzball Projections'!$B$2:$W$322,14,FALSE)</f>
        <v>8</v>
      </c>
      <c r="S126" s="2">
        <f>VLOOKUP(B126,'Razzball Projections'!$B$2:$W$322,15,FALSE)</f>
        <v>59</v>
      </c>
      <c r="T126" s="2">
        <f>VLOOKUP(B126,'Razzball Projections'!$B$2:$W$322,16,FALSE)</f>
        <v>0</v>
      </c>
      <c r="U126" s="8">
        <f>VLOOKUP(B126,'Razzball Projections'!$B$2:$W$322,17,FALSE)</f>
        <v>99.83</v>
      </c>
      <c r="V126" s="8">
        <f>VLOOKUP(B126,'Razzball Projections'!$B$2:$W$322,18,FALSE)</f>
        <v>103.73</v>
      </c>
      <c r="W126" s="8">
        <f>VLOOKUP(B126,'Razzball Projections'!$B$2:$W$322,19,FALSE)</f>
        <v>107.63</v>
      </c>
      <c r="X126" s="7">
        <f>VLOOKUP(B126,'Razzball Projections'!$B$2:$W$322,20,FALSE)</f>
        <v>6</v>
      </c>
      <c r="Y126" s="7">
        <f>VLOOKUP(B126,'Razzball Projections'!$B$2:$W$322,21,FALSE)</f>
        <v>4</v>
      </c>
      <c r="Z126" s="7">
        <f>VLOOKUP(B126,'Razzball Projections'!$B$2:$W$322,22,FALSE)</f>
        <v>3</v>
      </c>
    </row>
    <row r="127" spans="1:26">
      <c r="A127" s="6">
        <f>VLOOKUP(B127&amp;"*",'Razzball Rankings'!$B$5:$G$204,6,FALSE)</f>
        <v>127</v>
      </c>
      <c r="B127" s="3" t="str">
        <f>'Razzball Projections'!B134</f>
        <v>Mike Evans</v>
      </c>
      <c r="C127" s="2" t="str">
        <f>VLOOKUP(B127,'Razzball Projections'!$B$2:$W$322,2,FALSE)</f>
        <v>WR</v>
      </c>
      <c r="D127" s="2" t="str">
        <f>VLOOKUP(B127,'Razzball Projections'!$B$2:$W$322,3,FALSE)</f>
        <v>TB</v>
      </c>
      <c r="F127" s="8">
        <f>VLOOKUP(B127,'Fantasy Pros ECR'!$B$6:$H$312,7,FALSE)</f>
        <v>104.57777780000001</v>
      </c>
      <c r="G127" s="8">
        <f>VLOOKUP(B127,'Fantasy Pros ADP'!$B$6:$M$253,12,FALSE)</f>
        <v>121.6</v>
      </c>
      <c r="H127" s="2">
        <f>VLOOKUP(B127,'Razzball Projections'!$B$2:$W$322,4,FALSE)</f>
        <v>0</v>
      </c>
      <c r="I127" s="2">
        <f>VLOOKUP(B127,'Razzball Projections'!$B$2:$W$322,5,FALSE)</f>
        <v>0</v>
      </c>
      <c r="J127" s="2">
        <f>VLOOKUP(B127,'Razzball Projections'!$B$2:$W$322,6,FALSE)</f>
        <v>0</v>
      </c>
      <c r="K127" s="2">
        <f>VLOOKUP(B127,'Razzball Projections'!$B$2:$W$322,7,FALSE)</f>
        <v>0</v>
      </c>
      <c r="L127" s="2">
        <f>VLOOKUP(B127,'Razzball Projections'!$B$2:$W$322,8,FALSE)</f>
        <v>0</v>
      </c>
      <c r="M127" s="2">
        <f>VLOOKUP(B127,'Razzball Projections'!$B$2:$W$322,9,FALSE)</f>
        <v>0</v>
      </c>
      <c r="N127" s="2">
        <f>VLOOKUP(B127,'Razzball Projections'!$B$2:$W$322,10,FALSE)</f>
        <v>0</v>
      </c>
      <c r="O127" s="2">
        <f>VLOOKUP(B127,'Razzball Projections'!$B$2:$W$322,11,FALSE)</f>
        <v>0</v>
      </c>
      <c r="P127" s="2">
        <f>VLOOKUP(B127,'Razzball Projections'!$B$2:$W$322,12,FALSE)</f>
        <v>0</v>
      </c>
      <c r="Q127" s="2">
        <f>VLOOKUP(B127,'Razzball Projections'!$B$2:$W$322,13,FALSE)</f>
        <v>1</v>
      </c>
      <c r="R127" s="2">
        <f>VLOOKUP(B127,'Razzball Projections'!$B$2:$W$322,14,FALSE)</f>
        <v>51</v>
      </c>
      <c r="S127" s="2">
        <f>VLOOKUP(B127,'Razzball Projections'!$B$2:$W$322,15,FALSE)</f>
        <v>722</v>
      </c>
      <c r="T127" s="2">
        <f>VLOOKUP(B127,'Razzball Projections'!$B$2:$W$322,16,FALSE)</f>
        <v>4</v>
      </c>
      <c r="U127" s="8">
        <f>VLOOKUP(B127,'Razzball Projections'!$B$2:$W$322,17,FALSE)</f>
        <v>95.2</v>
      </c>
      <c r="V127" s="8">
        <f>VLOOKUP(B127,'Razzball Projections'!$B$2:$W$322,18,FALSE)</f>
        <v>120.7</v>
      </c>
      <c r="W127" s="8">
        <f>VLOOKUP(B127,'Razzball Projections'!$B$2:$W$322,19,FALSE)</f>
        <v>146.19999999999999</v>
      </c>
      <c r="X127" s="7">
        <f>VLOOKUP(B127,'Razzball Projections'!$B$2:$W$322,20,FALSE)</f>
        <v>5</v>
      </c>
      <c r="Y127" s="7">
        <f>VLOOKUP(B127,'Razzball Projections'!$B$2:$W$322,21,FALSE)</f>
        <v>5</v>
      </c>
      <c r="Z127" s="7">
        <f>VLOOKUP(B127,'Razzball Projections'!$B$2:$W$322,22,FALSE)</f>
        <v>5</v>
      </c>
    </row>
    <row r="128" spans="1:26">
      <c r="A128" s="6">
        <f>VLOOKUP(B128&amp;"*",'Razzball Rankings'!$B$5:$G$204,6,FALSE)</f>
        <v>128</v>
      </c>
      <c r="B128" s="3" t="str">
        <f>'Razzball Projections'!B34</f>
        <v>Ben Roethlisberger</v>
      </c>
      <c r="C128" s="2" t="str">
        <f>VLOOKUP(B128,'Razzball Projections'!$B$2:$W$322,2,FALSE)</f>
        <v>QB</v>
      </c>
      <c r="D128" s="2" t="str">
        <f>VLOOKUP(B128,'Razzball Projections'!$B$2:$W$322,3,FALSE)</f>
        <v>PIT</v>
      </c>
      <c r="F128" s="8">
        <f>VLOOKUP(B128,'Fantasy Pros ECR'!$B$6:$H$312,7,FALSE)</f>
        <v>106.5581395</v>
      </c>
      <c r="G128" s="8">
        <f>VLOOKUP(B128,'Fantasy Pros ADP'!$B$6:$M$253,12,FALSE)</f>
        <v>124.2</v>
      </c>
      <c r="H128" s="2">
        <f>VLOOKUP(B128,'Razzball Projections'!$B$2:$W$322,4,FALSE)</f>
        <v>599</v>
      </c>
      <c r="I128" s="2">
        <f>VLOOKUP(B128,'Razzball Projections'!$B$2:$W$322,5,FALSE)</f>
        <v>370</v>
      </c>
      <c r="J128" s="2">
        <f>VLOOKUP(B128,'Razzball Projections'!$B$2:$W$322,6,FALSE)</f>
        <v>61.8</v>
      </c>
      <c r="K128" s="2">
        <f>VLOOKUP(B128,'Razzball Projections'!$B$2:$W$322,7,FALSE)</f>
        <v>4431</v>
      </c>
      <c r="L128" s="2">
        <f>VLOOKUP(B128,'Razzball Projections'!$B$2:$W$322,8,FALSE)</f>
        <v>27</v>
      </c>
      <c r="M128" s="2">
        <f>VLOOKUP(B128,'Razzball Projections'!$B$2:$W$322,9,FALSE)</f>
        <v>17</v>
      </c>
      <c r="N128" s="2">
        <f>VLOOKUP(B128,'Razzball Projections'!$B$2:$W$322,10,FALSE)</f>
        <v>33</v>
      </c>
      <c r="O128" s="2">
        <f>VLOOKUP(B128,'Razzball Projections'!$B$2:$W$322,11,FALSE)</f>
        <v>109</v>
      </c>
      <c r="P128" s="2">
        <f>VLOOKUP(B128,'Razzball Projections'!$B$2:$W$322,12,FALSE)</f>
        <v>1</v>
      </c>
      <c r="Q128" s="2">
        <f>VLOOKUP(B128,'Razzball Projections'!$B$2:$W$322,13,FALSE)</f>
        <v>5</v>
      </c>
      <c r="R128" s="2">
        <f>VLOOKUP(B128,'Razzball Projections'!$B$2:$W$322,14,FALSE)</f>
        <v>0</v>
      </c>
      <c r="S128" s="2">
        <f>VLOOKUP(B128,'Razzball Projections'!$B$2:$W$322,15,FALSE)</f>
        <v>0</v>
      </c>
      <c r="T128" s="2">
        <f>VLOOKUP(B128,'Razzball Projections'!$B$2:$W$322,16,FALSE)</f>
        <v>0</v>
      </c>
      <c r="U128" s="8">
        <f>VLOOKUP(B128,'Razzball Projections'!$B$2:$W$322,17,FALSE)</f>
        <v>258.14</v>
      </c>
      <c r="V128" s="8">
        <f>VLOOKUP(B128,'Razzball Projections'!$B$2:$W$322,18,FALSE)</f>
        <v>258.14</v>
      </c>
      <c r="W128" s="8">
        <f>VLOOKUP(B128,'Razzball Projections'!$B$2:$W$322,19,FALSE)</f>
        <v>258.14</v>
      </c>
      <c r="X128" s="7">
        <f>VLOOKUP(B128,'Razzball Projections'!$B$2:$W$322,20,FALSE)</f>
        <v>8</v>
      </c>
      <c r="Y128" s="7">
        <f>VLOOKUP(B128,'Razzball Projections'!$B$2:$W$322,21,FALSE)</f>
        <v>7</v>
      </c>
      <c r="Z128" s="7">
        <f>VLOOKUP(B128,'Razzball Projections'!$B$2:$W$322,22,FALSE)</f>
        <v>6</v>
      </c>
    </row>
    <row r="129" spans="1:26">
      <c r="A129" s="6">
        <f>VLOOKUP(B129&amp;"*",'Razzball Rankings'!$B$5:$G$204,6,FALSE)</f>
        <v>129</v>
      </c>
      <c r="B129" s="3" t="str">
        <f>'Razzball Projections'!B149</f>
        <v>Devonta Freeman</v>
      </c>
      <c r="C129" s="2" t="str">
        <f>VLOOKUP(B129,'Razzball Projections'!$B$2:$W$322,2,FALSE)</f>
        <v>RB</v>
      </c>
      <c r="D129" s="2" t="str">
        <f>VLOOKUP(B129,'Razzball Projections'!$B$2:$W$322,3,FALSE)</f>
        <v>ATL</v>
      </c>
      <c r="F129" s="8">
        <f>VLOOKUP(B129,'Fantasy Pros ECR'!$B$6:$H$312,7,FALSE)</f>
        <v>126.7073171</v>
      </c>
      <c r="G129" s="8">
        <f>VLOOKUP(B129,'Fantasy Pros ADP'!$B$6:$M$253,12,FALSE)</f>
        <v>131.5</v>
      </c>
      <c r="H129" s="2">
        <f>VLOOKUP(B129,'Razzball Projections'!$B$2:$W$322,4,FALSE)</f>
        <v>0</v>
      </c>
      <c r="I129" s="2">
        <f>VLOOKUP(B129,'Razzball Projections'!$B$2:$W$322,5,FALSE)</f>
        <v>0</v>
      </c>
      <c r="J129" s="2">
        <f>VLOOKUP(B129,'Razzball Projections'!$B$2:$W$322,6,FALSE)</f>
        <v>0</v>
      </c>
      <c r="K129" s="2">
        <f>VLOOKUP(B129,'Razzball Projections'!$B$2:$W$322,7,FALSE)</f>
        <v>0</v>
      </c>
      <c r="L129" s="2">
        <f>VLOOKUP(B129,'Razzball Projections'!$B$2:$W$322,8,FALSE)</f>
        <v>0</v>
      </c>
      <c r="M129" s="2">
        <f>VLOOKUP(B129,'Razzball Projections'!$B$2:$W$322,9,FALSE)</f>
        <v>0</v>
      </c>
      <c r="N129" s="2">
        <f>VLOOKUP(B129,'Razzball Projections'!$B$2:$W$322,10,FALSE)</f>
        <v>111</v>
      </c>
      <c r="O129" s="2">
        <f>VLOOKUP(B129,'Razzball Projections'!$B$2:$W$322,11,FALSE)</f>
        <v>513</v>
      </c>
      <c r="P129" s="2">
        <f>VLOOKUP(B129,'Razzball Projections'!$B$2:$W$322,12,FALSE)</f>
        <v>3</v>
      </c>
      <c r="Q129" s="2">
        <f>VLOOKUP(B129,'Razzball Projections'!$B$2:$W$322,13,FALSE)</f>
        <v>1</v>
      </c>
      <c r="R129" s="2">
        <f>VLOOKUP(B129,'Razzball Projections'!$B$2:$W$322,14,FALSE)</f>
        <v>35</v>
      </c>
      <c r="S129" s="2">
        <f>VLOOKUP(B129,'Razzball Projections'!$B$2:$W$322,15,FALSE)</f>
        <v>266</v>
      </c>
      <c r="T129" s="2">
        <f>VLOOKUP(B129,'Razzball Projections'!$B$2:$W$322,16,FALSE)</f>
        <v>1</v>
      </c>
      <c r="U129" s="8">
        <f>VLOOKUP(B129,'Razzball Projections'!$B$2:$W$322,17,FALSE)</f>
        <v>97.9</v>
      </c>
      <c r="V129" s="8">
        <f>VLOOKUP(B129,'Razzball Projections'!$B$2:$W$322,18,FALSE)</f>
        <v>115.4</v>
      </c>
      <c r="W129" s="8">
        <f>VLOOKUP(B129,'Razzball Projections'!$B$2:$W$322,19,FALSE)</f>
        <v>132.9</v>
      </c>
      <c r="X129" s="7">
        <f>VLOOKUP(B129,'Razzball Projections'!$B$2:$W$322,20,FALSE)</f>
        <v>6</v>
      </c>
      <c r="Y129" s="7">
        <f>VLOOKUP(B129,'Razzball Projections'!$B$2:$W$322,21,FALSE)</f>
        <v>6</v>
      </c>
      <c r="Z129" s="7">
        <f>VLOOKUP(B129,'Razzball Projections'!$B$2:$W$322,22,FALSE)</f>
        <v>6</v>
      </c>
    </row>
    <row r="130" spans="1:26">
      <c r="A130" s="6">
        <f>VLOOKUP(B130&amp;"*",'Razzball Rankings'!$B$5:$G$204,6,FALSE)</f>
        <v>130</v>
      </c>
      <c r="B130" s="3" t="str">
        <f>'Razzball Projections'!B135</f>
        <v>Anquan Boldin</v>
      </c>
      <c r="C130" s="2" t="str">
        <f>VLOOKUP(B130,'Razzball Projections'!$B$2:$W$322,2,FALSE)</f>
        <v>WR</v>
      </c>
      <c r="D130" s="2" t="str">
        <f>VLOOKUP(B130,'Razzball Projections'!$B$2:$W$322,3,FALSE)</f>
        <v>SF</v>
      </c>
      <c r="F130" s="8">
        <f>VLOOKUP(B130,'Fantasy Pros ECR'!$B$6:$H$312,7,FALSE)</f>
        <v>112.9772727</v>
      </c>
      <c r="G130" s="8">
        <f>VLOOKUP(B130,'Fantasy Pros ADP'!$B$6:$M$253,12,FALSE)</f>
        <v>116.4</v>
      </c>
      <c r="H130" s="2">
        <f>VLOOKUP(B130,'Razzball Projections'!$B$2:$W$322,4,FALSE)</f>
        <v>0</v>
      </c>
      <c r="I130" s="2">
        <f>VLOOKUP(B130,'Razzball Projections'!$B$2:$W$322,5,FALSE)</f>
        <v>0</v>
      </c>
      <c r="J130" s="2">
        <f>VLOOKUP(B130,'Razzball Projections'!$B$2:$W$322,6,FALSE)</f>
        <v>0</v>
      </c>
      <c r="K130" s="2">
        <f>VLOOKUP(B130,'Razzball Projections'!$B$2:$W$322,7,FALSE)</f>
        <v>0</v>
      </c>
      <c r="L130" s="2">
        <f>VLOOKUP(B130,'Razzball Projections'!$B$2:$W$322,8,FALSE)</f>
        <v>0</v>
      </c>
      <c r="M130" s="2">
        <f>VLOOKUP(B130,'Razzball Projections'!$B$2:$W$322,9,FALSE)</f>
        <v>0</v>
      </c>
      <c r="N130" s="2">
        <f>VLOOKUP(B130,'Razzball Projections'!$B$2:$W$322,10,FALSE)</f>
        <v>1</v>
      </c>
      <c r="O130" s="2">
        <f>VLOOKUP(B130,'Razzball Projections'!$B$2:$W$322,11,FALSE)</f>
        <v>7</v>
      </c>
      <c r="P130" s="2">
        <f>VLOOKUP(B130,'Razzball Projections'!$B$2:$W$322,12,FALSE)</f>
        <v>0</v>
      </c>
      <c r="Q130" s="2">
        <f>VLOOKUP(B130,'Razzball Projections'!$B$2:$W$322,13,FALSE)</f>
        <v>1</v>
      </c>
      <c r="R130" s="2">
        <f>VLOOKUP(B130,'Razzball Projections'!$B$2:$W$322,14,FALSE)</f>
        <v>50</v>
      </c>
      <c r="S130" s="2">
        <f>VLOOKUP(B130,'Razzball Projections'!$B$2:$W$322,15,FALSE)</f>
        <v>703</v>
      </c>
      <c r="T130" s="2">
        <f>VLOOKUP(B130,'Razzball Projections'!$B$2:$W$322,16,FALSE)</f>
        <v>4</v>
      </c>
      <c r="U130" s="8">
        <f>VLOOKUP(B130,'Razzball Projections'!$B$2:$W$322,17,FALSE)</f>
        <v>94</v>
      </c>
      <c r="V130" s="8">
        <f>VLOOKUP(B130,'Razzball Projections'!$B$2:$W$322,18,FALSE)</f>
        <v>119</v>
      </c>
      <c r="W130" s="8">
        <f>VLOOKUP(B130,'Razzball Projections'!$B$2:$W$322,19,FALSE)</f>
        <v>144</v>
      </c>
      <c r="X130" s="7">
        <f>VLOOKUP(B130,'Razzball Projections'!$B$2:$W$322,20,FALSE)</f>
        <v>4</v>
      </c>
      <c r="Y130" s="7">
        <f>VLOOKUP(B130,'Razzball Projections'!$B$2:$W$322,21,FALSE)</f>
        <v>6</v>
      </c>
      <c r="Z130" s="7">
        <f>VLOOKUP(B130,'Razzball Projections'!$B$2:$W$322,22,FALSE)</f>
        <v>7</v>
      </c>
    </row>
    <row r="131" spans="1:26">
      <c r="A131" s="6">
        <f>VLOOKUP(B131&amp;"*",'Razzball Rankings'!$B$5:$G$204,6,FALSE)</f>
        <v>131</v>
      </c>
      <c r="B131" s="3" t="str">
        <f>'Razzball Projections'!B127</f>
        <v>Zach Ertz</v>
      </c>
      <c r="C131" s="2" t="str">
        <f>VLOOKUP(B131,'Razzball Projections'!$B$2:$W$322,2,FALSE)</f>
        <v>TE</v>
      </c>
      <c r="D131" s="2" t="str">
        <f>VLOOKUP(B131,'Razzball Projections'!$B$2:$W$322,3,FALSE)</f>
        <v>PHI</v>
      </c>
      <c r="F131" s="8">
        <f>VLOOKUP(B131,'Fantasy Pros ECR'!$B$6:$H$312,7,FALSE)</f>
        <v>108.75</v>
      </c>
      <c r="G131" s="8">
        <f>VLOOKUP(B131,'Fantasy Pros ADP'!$B$6:$M$253,12,FALSE)</f>
        <v>118.2</v>
      </c>
      <c r="H131" s="2">
        <f>VLOOKUP(B131,'Razzball Projections'!$B$2:$W$322,4,FALSE)</f>
        <v>0</v>
      </c>
      <c r="I131" s="2">
        <f>VLOOKUP(B131,'Razzball Projections'!$B$2:$W$322,5,FALSE)</f>
        <v>0</v>
      </c>
      <c r="J131" s="2">
        <f>VLOOKUP(B131,'Razzball Projections'!$B$2:$W$322,6,FALSE)</f>
        <v>0</v>
      </c>
      <c r="K131" s="2">
        <f>VLOOKUP(B131,'Razzball Projections'!$B$2:$W$322,7,FALSE)</f>
        <v>0</v>
      </c>
      <c r="L131" s="2">
        <f>VLOOKUP(B131,'Razzball Projections'!$B$2:$W$322,8,FALSE)</f>
        <v>0</v>
      </c>
      <c r="M131" s="2">
        <f>VLOOKUP(B131,'Razzball Projections'!$B$2:$W$322,9,FALSE)</f>
        <v>0</v>
      </c>
      <c r="N131" s="2">
        <f>VLOOKUP(B131,'Razzball Projections'!$B$2:$W$322,10,FALSE)</f>
        <v>0</v>
      </c>
      <c r="O131" s="2">
        <f>VLOOKUP(B131,'Razzball Projections'!$B$2:$W$322,11,FALSE)</f>
        <v>0</v>
      </c>
      <c r="P131" s="2">
        <f>VLOOKUP(B131,'Razzball Projections'!$B$2:$W$322,12,FALSE)</f>
        <v>0</v>
      </c>
      <c r="Q131" s="2">
        <f>VLOOKUP(B131,'Razzball Projections'!$B$2:$W$322,13,FALSE)</f>
        <v>1</v>
      </c>
      <c r="R131" s="2">
        <f>VLOOKUP(B131,'Razzball Projections'!$B$2:$W$322,14,FALSE)</f>
        <v>55</v>
      </c>
      <c r="S131" s="2">
        <f>VLOOKUP(B131,'Razzball Projections'!$B$2:$W$322,15,FALSE)</f>
        <v>707</v>
      </c>
      <c r="T131" s="2">
        <f>VLOOKUP(B131,'Razzball Projections'!$B$2:$W$322,16,FALSE)</f>
        <v>5</v>
      </c>
      <c r="U131" s="8">
        <f>VLOOKUP(B131,'Razzball Projections'!$B$2:$W$322,17,FALSE)</f>
        <v>99.7</v>
      </c>
      <c r="V131" s="8">
        <f>VLOOKUP(B131,'Razzball Projections'!$B$2:$W$322,18,FALSE)</f>
        <v>127.2</v>
      </c>
      <c r="W131" s="8">
        <f>VLOOKUP(B131,'Razzball Projections'!$B$2:$W$322,19,FALSE)</f>
        <v>154.69999999999999</v>
      </c>
      <c r="X131" s="7">
        <f>VLOOKUP(B131,'Razzball Projections'!$B$2:$W$322,20,FALSE)</f>
        <v>8</v>
      </c>
      <c r="Y131" s="7">
        <f>VLOOKUP(B131,'Razzball Projections'!$B$2:$W$322,21,FALSE)</f>
        <v>8</v>
      </c>
      <c r="Z131" s="7">
        <f>VLOOKUP(B131,'Razzball Projections'!$B$2:$W$322,22,FALSE)</f>
        <v>8</v>
      </c>
    </row>
    <row r="132" spans="1:26">
      <c r="A132" s="6">
        <f>VLOOKUP(B132&amp;"*",'Razzball Rankings'!$B$5:$G$204,6,FALSE)</f>
        <v>132</v>
      </c>
      <c r="B132" s="3" t="str">
        <f>'Razzball Projections'!B137</f>
        <v>Doug Baldwin</v>
      </c>
      <c r="C132" s="2" t="str">
        <f>VLOOKUP(B132,'Razzball Projections'!$B$2:$W$322,2,FALSE)</f>
        <v>WR</v>
      </c>
      <c r="D132" s="2" t="str">
        <f>VLOOKUP(B132,'Razzball Projections'!$B$2:$W$322,3,FALSE)</f>
        <v>SEA</v>
      </c>
      <c r="F132" s="8">
        <f>VLOOKUP(B132,'Fantasy Pros ECR'!$B$6:$H$312,7,FALSE)</f>
        <v>140.804878</v>
      </c>
      <c r="G132" s="8">
        <f>VLOOKUP(B132,'Fantasy Pros ADP'!$B$6:$M$253,12,FALSE)</f>
        <v>175.8</v>
      </c>
      <c r="H132" s="2">
        <f>VLOOKUP(B132,'Razzball Projections'!$B$2:$W$322,4,FALSE)</f>
        <v>0</v>
      </c>
      <c r="I132" s="2">
        <f>VLOOKUP(B132,'Razzball Projections'!$B$2:$W$322,5,FALSE)</f>
        <v>0</v>
      </c>
      <c r="J132" s="2">
        <f>VLOOKUP(B132,'Razzball Projections'!$B$2:$W$322,6,FALSE)</f>
        <v>0</v>
      </c>
      <c r="K132" s="2">
        <f>VLOOKUP(B132,'Razzball Projections'!$B$2:$W$322,7,FALSE)</f>
        <v>0</v>
      </c>
      <c r="L132" s="2">
        <f>VLOOKUP(B132,'Razzball Projections'!$B$2:$W$322,8,FALSE)</f>
        <v>0</v>
      </c>
      <c r="M132" s="2">
        <f>VLOOKUP(B132,'Razzball Projections'!$B$2:$W$322,9,FALSE)</f>
        <v>0</v>
      </c>
      <c r="N132" s="2">
        <f>VLOOKUP(B132,'Razzball Projections'!$B$2:$W$322,10,FALSE)</f>
        <v>1</v>
      </c>
      <c r="O132" s="2">
        <f>VLOOKUP(B132,'Razzball Projections'!$B$2:$W$322,11,FALSE)</f>
        <v>7</v>
      </c>
      <c r="P132" s="2">
        <f>VLOOKUP(B132,'Razzball Projections'!$B$2:$W$322,12,FALSE)</f>
        <v>0</v>
      </c>
      <c r="Q132" s="2">
        <f>VLOOKUP(B132,'Razzball Projections'!$B$2:$W$322,13,FALSE)</f>
        <v>1</v>
      </c>
      <c r="R132" s="2">
        <f>VLOOKUP(B132,'Razzball Projections'!$B$2:$W$322,14,FALSE)</f>
        <v>52</v>
      </c>
      <c r="S132" s="2">
        <f>VLOOKUP(B132,'Razzball Projections'!$B$2:$W$322,15,FALSE)</f>
        <v>710</v>
      </c>
      <c r="T132" s="2">
        <f>VLOOKUP(B132,'Razzball Projections'!$B$2:$W$322,16,FALSE)</f>
        <v>3</v>
      </c>
      <c r="U132" s="8">
        <f>VLOOKUP(B132,'Razzball Projections'!$B$2:$W$322,17,FALSE)</f>
        <v>88.7</v>
      </c>
      <c r="V132" s="8">
        <f>VLOOKUP(B132,'Razzball Projections'!$B$2:$W$322,18,FALSE)</f>
        <v>114.7</v>
      </c>
      <c r="W132" s="8">
        <f>VLOOKUP(B132,'Razzball Projections'!$B$2:$W$322,19,FALSE)</f>
        <v>140.69999999999999</v>
      </c>
      <c r="X132" s="7">
        <f>VLOOKUP(B132,'Razzball Projections'!$B$2:$W$322,20,FALSE)</f>
        <v>2</v>
      </c>
      <c r="Y132" s="7">
        <f>VLOOKUP(B132,'Razzball Projections'!$B$2:$W$322,21,FALSE)</f>
        <v>2</v>
      </c>
      <c r="Z132" s="7">
        <f>VLOOKUP(B132,'Razzball Projections'!$B$2:$W$322,22,FALSE)</f>
        <v>2</v>
      </c>
    </row>
    <row r="133" spans="1:26">
      <c r="A133" s="6">
        <f>VLOOKUP(B133&amp;"*",'Razzball Rankings'!$B$5:$G$204,6,FALSE)</f>
        <v>133</v>
      </c>
      <c r="B133" s="3" t="str">
        <f>'Razzball Projections'!B141</f>
        <v>Sammy Watkins</v>
      </c>
      <c r="C133" s="2" t="str">
        <f>VLOOKUP(B133,'Razzball Projections'!$B$2:$W$322,2,FALSE)</f>
        <v>WR</v>
      </c>
      <c r="D133" s="2" t="str">
        <f>VLOOKUP(B133,'Razzball Projections'!$B$2:$W$322,3,FALSE)</f>
        <v>BUF</v>
      </c>
      <c r="F133" s="8">
        <f>VLOOKUP(B133,'Fantasy Pros ECR'!$B$6:$H$312,7,FALSE)</f>
        <v>95.319148940000005</v>
      </c>
      <c r="G133" s="8">
        <f>VLOOKUP(B133,'Fantasy Pros ADP'!$B$6:$M$253,12,FALSE)</f>
        <v>92</v>
      </c>
      <c r="H133" s="2">
        <f>VLOOKUP(B133,'Razzball Projections'!$B$2:$W$322,4,FALSE)</f>
        <v>0</v>
      </c>
      <c r="I133" s="2">
        <f>VLOOKUP(B133,'Razzball Projections'!$B$2:$W$322,5,FALSE)</f>
        <v>0</v>
      </c>
      <c r="J133" s="2">
        <f>VLOOKUP(B133,'Razzball Projections'!$B$2:$W$322,6,FALSE)</f>
        <v>0</v>
      </c>
      <c r="K133" s="2">
        <f>VLOOKUP(B133,'Razzball Projections'!$B$2:$W$322,7,FALSE)</f>
        <v>0</v>
      </c>
      <c r="L133" s="2">
        <f>VLOOKUP(B133,'Razzball Projections'!$B$2:$W$322,8,FALSE)</f>
        <v>0</v>
      </c>
      <c r="M133" s="2">
        <f>VLOOKUP(B133,'Razzball Projections'!$B$2:$W$322,9,FALSE)</f>
        <v>0</v>
      </c>
      <c r="N133" s="2">
        <f>VLOOKUP(B133,'Razzball Projections'!$B$2:$W$322,10,FALSE)</f>
        <v>4</v>
      </c>
      <c r="O133" s="2">
        <f>VLOOKUP(B133,'Razzball Projections'!$B$2:$W$322,11,FALSE)</f>
        <v>21</v>
      </c>
      <c r="P133" s="2">
        <f>VLOOKUP(B133,'Razzball Projections'!$B$2:$W$322,12,FALSE)</f>
        <v>0</v>
      </c>
      <c r="Q133" s="2">
        <f>VLOOKUP(B133,'Razzball Projections'!$B$2:$W$322,13,FALSE)</f>
        <v>1</v>
      </c>
      <c r="R133" s="2">
        <f>VLOOKUP(B133,'Razzball Projections'!$B$2:$W$322,14,FALSE)</f>
        <v>47</v>
      </c>
      <c r="S133" s="2">
        <f>VLOOKUP(B133,'Razzball Projections'!$B$2:$W$322,15,FALSE)</f>
        <v>699</v>
      </c>
      <c r="T133" s="2">
        <f>VLOOKUP(B133,'Razzball Projections'!$B$2:$W$322,16,FALSE)</f>
        <v>3</v>
      </c>
      <c r="U133" s="8">
        <f>VLOOKUP(B133,'Razzball Projections'!$B$2:$W$322,17,FALSE)</f>
        <v>88</v>
      </c>
      <c r="V133" s="8">
        <f>VLOOKUP(B133,'Razzball Projections'!$B$2:$W$322,18,FALSE)</f>
        <v>111.5</v>
      </c>
      <c r="W133" s="8">
        <f>VLOOKUP(B133,'Razzball Projections'!$B$2:$W$322,19,FALSE)</f>
        <v>135</v>
      </c>
      <c r="X133" s="7">
        <f>VLOOKUP(B133,'Razzball Projections'!$B$2:$W$322,20,FALSE)</f>
        <v>10</v>
      </c>
      <c r="Y133" s="7">
        <f>VLOOKUP(B133,'Razzball Projections'!$B$2:$W$322,21,FALSE)</f>
        <v>10</v>
      </c>
      <c r="Z133" s="7">
        <f>VLOOKUP(B133,'Razzball Projections'!$B$2:$W$322,22,FALSE)</f>
        <v>12</v>
      </c>
    </row>
    <row r="134" spans="1:26">
      <c r="A134" s="6">
        <f>VLOOKUP(B134&amp;"*",'Razzball Rankings'!$B$5:$G$204,6,FALSE)</f>
        <v>134</v>
      </c>
      <c r="B134" s="3" t="str">
        <f>'Razzball Projections'!B168</f>
        <v>Terrance West</v>
      </c>
      <c r="C134" s="2" t="str">
        <f>VLOOKUP(B134,'Razzball Projections'!$B$2:$W$322,2,FALSE)</f>
        <v>RB</v>
      </c>
      <c r="D134" s="2" t="str">
        <f>VLOOKUP(B134,'Razzball Projections'!$B$2:$W$322,3,FALSE)</f>
        <v>CLE</v>
      </c>
      <c r="F134" s="8">
        <f>VLOOKUP(B134,'Fantasy Pros ECR'!$B$6:$H$312,7,FALSE)</f>
        <v>108</v>
      </c>
      <c r="G134" s="8">
        <f>VLOOKUP(B134,'Fantasy Pros ADP'!$B$6:$M$253,12,FALSE)</f>
        <v>119.6</v>
      </c>
      <c r="H134" s="2">
        <f>VLOOKUP(B134,'Razzball Projections'!$B$2:$W$322,4,FALSE)</f>
        <v>0</v>
      </c>
      <c r="I134" s="2">
        <f>VLOOKUP(B134,'Razzball Projections'!$B$2:$W$322,5,FALSE)</f>
        <v>0</v>
      </c>
      <c r="J134" s="2">
        <f>VLOOKUP(B134,'Razzball Projections'!$B$2:$W$322,6,FALSE)</f>
        <v>0</v>
      </c>
      <c r="K134" s="2">
        <f>VLOOKUP(B134,'Razzball Projections'!$B$2:$W$322,7,FALSE)</f>
        <v>0</v>
      </c>
      <c r="L134" s="2">
        <f>VLOOKUP(B134,'Razzball Projections'!$B$2:$W$322,8,FALSE)</f>
        <v>0</v>
      </c>
      <c r="M134" s="2">
        <f>VLOOKUP(B134,'Razzball Projections'!$B$2:$W$322,9,FALSE)</f>
        <v>0</v>
      </c>
      <c r="N134" s="2">
        <f>VLOOKUP(B134,'Razzball Projections'!$B$2:$W$322,10,FALSE)</f>
        <v>137</v>
      </c>
      <c r="O134" s="2">
        <f>VLOOKUP(B134,'Razzball Projections'!$B$2:$W$322,11,FALSE)</f>
        <v>596</v>
      </c>
      <c r="P134" s="2">
        <f>VLOOKUP(B134,'Razzball Projections'!$B$2:$W$322,12,FALSE)</f>
        <v>3</v>
      </c>
      <c r="Q134" s="2">
        <f>VLOOKUP(B134,'Razzball Projections'!$B$2:$W$322,13,FALSE)</f>
        <v>0</v>
      </c>
      <c r="R134" s="2">
        <f>VLOOKUP(B134,'Razzball Projections'!$B$2:$W$322,14,FALSE)</f>
        <v>23</v>
      </c>
      <c r="S134" s="2">
        <f>VLOOKUP(B134,'Razzball Projections'!$B$2:$W$322,15,FALSE)</f>
        <v>183</v>
      </c>
      <c r="T134" s="2">
        <f>VLOOKUP(B134,'Razzball Projections'!$B$2:$W$322,16,FALSE)</f>
        <v>0</v>
      </c>
      <c r="U134" s="8">
        <f>VLOOKUP(B134,'Razzball Projections'!$B$2:$W$322,17,FALSE)</f>
        <v>97.7</v>
      </c>
      <c r="V134" s="8">
        <f>VLOOKUP(B134,'Razzball Projections'!$B$2:$W$322,18,FALSE)</f>
        <v>109.2</v>
      </c>
      <c r="W134" s="8">
        <f>VLOOKUP(B134,'Razzball Projections'!$B$2:$W$322,19,FALSE)</f>
        <v>120.7</v>
      </c>
      <c r="X134" s="7">
        <f>VLOOKUP(B134,'Razzball Projections'!$B$2:$W$322,20,FALSE)</f>
        <v>9</v>
      </c>
      <c r="Y134" s="7">
        <f>VLOOKUP(B134,'Razzball Projections'!$B$2:$W$322,21,FALSE)</f>
        <v>7</v>
      </c>
      <c r="Z134" s="7">
        <f>VLOOKUP(B134,'Razzball Projections'!$B$2:$W$322,22,FALSE)</f>
        <v>6</v>
      </c>
    </row>
    <row r="135" spans="1:26">
      <c r="A135" s="6">
        <f>VLOOKUP(B135&amp;"*",'Razzball Rankings'!$B$5:$G$204,6,FALSE)</f>
        <v>135</v>
      </c>
      <c r="B135" s="3" t="str">
        <f>'Razzball Projections'!B140</f>
        <v>Ladarius Green</v>
      </c>
      <c r="C135" s="2" t="str">
        <f>VLOOKUP(B135,'Razzball Projections'!$B$2:$W$322,2,FALSE)</f>
        <v>TE</v>
      </c>
      <c r="D135" s="2" t="str">
        <f>VLOOKUP(B135,'Razzball Projections'!$B$2:$W$322,3,FALSE)</f>
        <v>SD</v>
      </c>
      <c r="F135" s="8">
        <f>VLOOKUP(B135,'Fantasy Pros ECR'!$B$6:$H$312,7,FALSE)</f>
        <v>135.11627910000001</v>
      </c>
      <c r="G135" s="8">
        <f>VLOOKUP(B135,'Fantasy Pros ADP'!$B$6:$M$253,12,FALSE)</f>
        <v>162</v>
      </c>
      <c r="H135" s="2">
        <f>VLOOKUP(B135,'Razzball Projections'!$B$2:$W$322,4,FALSE)</f>
        <v>0</v>
      </c>
      <c r="I135" s="2">
        <f>VLOOKUP(B135,'Razzball Projections'!$B$2:$W$322,5,FALSE)</f>
        <v>0</v>
      </c>
      <c r="J135" s="2">
        <f>VLOOKUP(B135,'Razzball Projections'!$B$2:$W$322,6,FALSE)</f>
        <v>0</v>
      </c>
      <c r="K135" s="2">
        <f>VLOOKUP(B135,'Razzball Projections'!$B$2:$W$322,7,FALSE)</f>
        <v>0</v>
      </c>
      <c r="L135" s="2">
        <f>VLOOKUP(B135,'Razzball Projections'!$B$2:$W$322,8,FALSE)</f>
        <v>0</v>
      </c>
      <c r="M135" s="2">
        <f>VLOOKUP(B135,'Razzball Projections'!$B$2:$W$322,9,FALSE)</f>
        <v>0</v>
      </c>
      <c r="N135" s="2">
        <f>VLOOKUP(B135,'Razzball Projections'!$B$2:$W$322,10,FALSE)</f>
        <v>0</v>
      </c>
      <c r="O135" s="2">
        <f>VLOOKUP(B135,'Razzball Projections'!$B$2:$W$322,11,FALSE)</f>
        <v>0</v>
      </c>
      <c r="P135" s="2">
        <f>VLOOKUP(B135,'Razzball Projections'!$B$2:$W$322,12,FALSE)</f>
        <v>0</v>
      </c>
      <c r="Q135" s="2">
        <f>VLOOKUP(B135,'Razzball Projections'!$B$2:$W$322,13,FALSE)</f>
        <v>0</v>
      </c>
      <c r="R135" s="2">
        <f>VLOOKUP(B135,'Razzball Projections'!$B$2:$W$322,14,FALSE)</f>
        <v>42</v>
      </c>
      <c r="S135" s="2">
        <f>VLOOKUP(B135,'Razzball Projections'!$B$2:$W$322,15,FALSE)</f>
        <v>596</v>
      </c>
      <c r="T135" s="2">
        <f>VLOOKUP(B135,'Razzball Projections'!$B$2:$W$322,16,FALSE)</f>
        <v>6</v>
      </c>
      <c r="U135" s="8">
        <f>VLOOKUP(B135,'Razzball Projections'!$B$2:$W$322,17,FALSE)</f>
        <v>95.6</v>
      </c>
      <c r="V135" s="8">
        <f>VLOOKUP(B135,'Razzball Projections'!$B$2:$W$322,18,FALSE)</f>
        <v>116.6</v>
      </c>
      <c r="W135" s="8">
        <f>VLOOKUP(B135,'Razzball Projections'!$B$2:$W$322,19,FALSE)</f>
        <v>137.6</v>
      </c>
      <c r="X135" s="7">
        <f>VLOOKUP(B135,'Razzball Projections'!$B$2:$W$322,20,FALSE)</f>
        <v>4</v>
      </c>
      <c r="Y135" s="7">
        <f>VLOOKUP(B135,'Razzball Projections'!$B$2:$W$322,21,FALSE)</f>
        <v>3</v>
      </c>
      <c r="Z135" s="7">
        <f>VLOOKUP(B135,'Razzball Projections'!$B$2:$W$322,22,FALSE)</f>
        <v>3</v>
      </c>
    </row>
    <row r="136" spans="1:26">
      <c r="A136" s="6">
        <f>VLOOKUP(B136&amp;"*",'Razzball Rankings'!$B$5:$G$204,6,FALSE)</f>
        <v>136</v>
      </c>
      <c r="B136" s="3" t="str">
        <f>'Razzball Projections'!B146</f>
        <v>Riley Cooper</v>
      </c>
      <c r="C136" s="2" t="str">
        <f>VLOOKUP(B136,'Razzball Projections'!$B$2:$W$322,2,FALSE)</f>
        <v>WR</v>
      </c>
      <c r="D136" s="2" t="str">
        <f>VLOOKUP(B136,'Razzball Projections'!$B$2:$W$322,3,FALSE)</f>
        <v>PHI</v>
      </c>
      <c r="F136" s="8">
        <f>VLOOKUP(B136,'Fantasy Pros ECR'!$B$6:$H$312,7,FALSE)</f>
        <v>114.06521739999999</v>
      </c>
      <c r="G136" s="8">
        <f>VLOOKUP(B136,'Fantasy Pros ADP'!$B$6:$M$253,12,FALSE)</f>
        <v>112.2</v>
      </c>
      <c r="H136" s="2">
        <f>VLOOKUP(B136,'Razzball Projections'!$B$2:$W$322,4,FALSE)</f>
        <v>0</v>
      </c>
      <c r="I136" s="2">
        <f>VLOOKUP(B136,'Razzball Projections'!$B$2:$W$322,5,FALSE)</f>
        <v>0</v>
      </c>
      <c r="J136" s="2">
        <f>VLOOKUP(B136,'Razzball Projections'!$B$2:$W$322,6,FALSE)</f>
        <v>0</v>
      </c>
      <c r="K136" s="2">
        <f>VLOOKUP(B136,'Razzball Projections'!$B$2:$W$322,7,FALSE)</f>
        <v>0</v>
      </c>
      <c r="L136" s="2">
        <f>VLOOKUP(B136,'Razzball Projections'!$B$2:$W$322,8,FALSE)</f>
        <v>0</v>
      </c>
      <c r="M136" s="2">
        <f>VLOOKUP(B136,'Razzball Projections'!$B$2:$W$322,9,FALSE)</f>
        <v>0</v>
      </c>
      <c r="N136" s="2">
        <f>VLOOKUP(B136,'Razzball Projections'!$B$2:$W$322,10,FALSE)</f>
        <v>0</v>
      </c>
      <c r="O136" s="2">
        <f>VLOOKUP(B136,'Razzball Projections'!$B$2:$W$322,11,FALSE)</f>
        <v>0</v>
      </c>
      <c r="P136" s="2">
        <f>VLOOKUP(B136,'Razzball Projections'!$B$2:$W$322,12,FALSE)</f>
        <v>0</v>
      </c>
      <c r="Q136" s="2">
        <f>VLOOKUP(B136,'Razzball Projections'!$B$2:$W$322,13,FALSE)</f>
        <v>1</v>
      </c>
      <c r="R136" s="2">
        <f>VLOOKUP(B136,'Razzball Projections'!$B$2:$W$322,14,FALSE)</f>
        <v>48</v>
      </c>
      <c r="S136" s="2">
        <f>VLOOKUP(B136,'Razzball Projections'!$B$2:$W$322,15,FALSE)</f>
        <v>620</v>
      </c>
      <c r="T136" s="2">
        <f>VLOOKUP(B136,'Razzball Projections'!$B$2:$W$322,16,FALSE)</f>
        <v>4</v>
      </c>
      <c r="U136" s="8">
        <f>VLOOKUP(B136,'Razzball Projections'!$B$2:$W$322,17,FALSE)</f>
        <v>85</v>
      </c>
      <c r="V136" s="8">
        <f>VLOOKUP(B136,'Razzball Projections'!$B$2:$W$322,18,FALSE)</f>
        <v>109</v>
      </c>
      <c r="W136" s="8">
        <f>VLOOKUP(B136,'Razzball Projections'!$B$2:$W$322,19,FALSE)</f>
        <v>133</v>
      </c>
      <c r="X136" s="7">
        <f>VLOOKUP(B136,'Razzball Projections'!$B$2:$W$322,20,FALSE)</f>
        <v>5</v>
      </c>
      <c r="Y136" s="7">
        <f>VLOOKUP(B136,'Razzball Projections'!$B$2:$W$322,21,FALSE)</f>
        <v>5</v>
      </c>
      <c r="Z136" s="7">
        <f>VLOOKUP(B136,'Razzball Projections'!$B$2:$W$322,22,FALSE)</f>
        <v>6</v>
      </c>
    </row>
    <row r="137" spans="1:26">
      <c r="A137" s="6">
        <f>VLOOKUP(B137&amp;"*",'Razzball Rankings'!$B$5:$G$204,6,FALSE)</f>
        <v>138</v>
      </c>
      <c r="B137" s="3" t="str">
        <f>'Razzball Projections'!B142</f>
        <v>Nate Washington</v>
      </c>
      <c r="C137" s="2" t="str">
        <f>VLOOKUP(B137,'Razzball Projections'!$B$2:$W$322,2,FALSE)</f>
        <v>WR</v>
      </c>
      <c r="D137" s="2" t="str">
        <f>VLOOKUP(B137,'Razzball Projections'!$B$2:$W$322,3,FALSE)</f>
        <v>TEN</v>
      </c>
      <c r="F137" s="8">
        <f>VLOOKUP(B137,'Fantasy Pros ECR'!$B$6:$H$312,7,FALSE)</f>
        <v>189.3</v>
      </c>
      <c r="G137" s="8" t="e">
        <f>VLOOKUP(B137,'Fantasy Pros ADP'!$B$6:$M$253,12,FALSE)</f>
        <v>#N/A</v>
      </c>
      <c r="H137" s="2">
        <f>VLOOKUP(B137,'Razzball Projections'!$B$2:$W$322,4,FALSE)</f>
        <v>0</v>
      </c>
      <c r="I137" s="2">
        <f>VLOOKUP(B137,'Razzball Projections'!$B$2:$W$322,5,FALSE)</f>
        <v>0</v>
      </c>
      <c r="J137" s="2">
        <f>VLOOKUP(B137,'Razzball Projections'!$B$2:$W$322,6,FALSE)</f>
        <v>0</v>
      </c>
      <c r="K137" s="2">
        <f>VLOOKUP(B137,'Razzball Projections'!$B$2:$W$322,7,FALSE)</f>
        <v>0</v>
      </c>
      <c r="L137" s="2">
        <f>VLOOKUP(B137,'Razzball Projections'!$B$2:$W$322,8,FALSE)</f>
        <v>0</v>
      </c>
      <c r="M137" s="2">
        <f>VLOOKUP(B137,'Razzball Projections'!$B$2:$W$322,9,FALSE)</f>
        <v>0</v>
      </c>
      <c r="N137" s="2">
        <f>VLOOKUP(B137,'Razzball Projections'!$B$2:$W$322,10,FALSE)</f>
        <v>0</v>
      </c>
      <c r="O137" s="2">
        <f>VLOOKUP(B137,'Razzball Projections'!$B$2:$W$322,11,FALSE)</f>
        <v>0</v>
      </c>
      <c r="P137" s="2">
        <f>VLOOKUP(B137,'Razzball Projections'!$B$2:$W$322,12,FALSE)</f>
        <v>0</v>
      </c>
      <c r="Q137" s="2">
        <f>VLOOKUP(B137,'Razzball Projections'!$B$2:$W$322,13,FALSE)</f>
        <v>1</v>
      </c>
      <c r="R137" s="2">
        <f>VLOOKUP(B137,'Razzball Projections'!$B$2:$W$322,14,FALSE)</f>
        <v>47</v>
      </c>
      <c r="S137" s="2">
        <f>VLOOKUP(B137,'Razzball Projections'!$B$2:$W$322,15,FALSE)</f>
        <v>647</v>
      </c>
      <c r="T137" s="2">
        <f>VLOOKUP(B137,'Razzball Projections'!$B$2:$W$322,16,FALSE)</f>
        <v>4</v>
      </c>
      <c r="U137" s="8">
        <f>VLOOKUP(B137,'Razzball Projections'!$B$2:$W$322,17,FALSE)</f>
        <v>87.7</v>
      </c>
      <c r="V137" s="8">
        <f>VLOOKUP(B137,'Razzball Projections'!$B$2:$W$322,18,FALSE)</f>
        <v>111.2</v>
      </c>
      <c r="W137" s="8">
        <f>VLOOKUP(B137,'Razzball Projections'!$B$2:$W$322,19,FALSE)</f>
        <v>134.69999999999999</v>
      </c>
      <c r="X137" s="7">
        <f>VLOOKUP(B137,'Razzball Projections'!$B$2:$W$322,20,FALSE)</f>
        <v>0</v>
      </c>
      <c r="Y137" s="7">
        <f>VLOOKUP(B137,'Razzball Projections'!$B$2:$W$322,21,FALSE)</f>
        <v>0</v>
      </c>
      <c r="Z137" s="7">
        <f>VLOOKUP(B137,'Razzball Projections'!$B$2:$W$322,22,FALSE)</f>
        <v>0</v>
      </c>
    </row>
    <row r="138" spans="1:26">
      <c r="A138" s="6">
        <f>VLOOKUP(B138&amp;"*",'Razzball Rankings'!$B$5:$G$204,6,FALSE)</f>
        <v>139</v>
      </c>
      <c r="B138" s="3" t="str">
        <f>'Razzball Projections'!B157</f>
        <v>Odell Beckham Jr.</v>
      </c>
      <c r="C138" s="2" t="str">
        <f>VLOOKUP(B138,'Razzball Projections'!$B$2:$W$322,2,FALSE)</f>
        <v>WR</v>
      </c>
      <c r="D138" s="2" t="str">
        <f>VLOOKUP(B138,'Razzball Projections'!$B$2:$W$322,3,FALSE)</f>
        <v>NYG</v>
      </c>
      <c r="F138" s="8">
        <f>VLOOKUP(B138,'Fantasy Pros ECR'!$B$6:$H$312,7,FALSE)</f>
        <v>161.07407409999999</v>
      </c>
      <c r="G138" s="8">
        <f>VLOOKUP(B138,'Fantasy Pros ADP'!$B$6:$M$253,12,FALSE)</f>
        <v>181.5</v>
      </c>
      <c r="H138" s="2">
        <f>VLOOKUP(B138,'Razzball Projections'!$B$2:$W$322,4,FALSE)</f>
        <v>0</v>
      </c>
      <c r="I138" s="2">
        <f>VLOOKUP(B138,'Razzball Projections'!$B$2:$W$322,5,FALSE)</f>
        <v>0</v>
      </c>
      <c r="J138" s="2">
        <f>VLOOKUP(B138,'Razzball Projections'!$B$2:$W$322,6,FALSE)</f>
        <v>0</v>
      </c>
      <c r="K138" s="2">
        <f>VLOOKUP(B138,'Razzball Projections'!$B$2:$W$322,7,FALSE)</f>
        <v>0</v>
      </c>
      <c r="L138" s="2">
        <f>VLOOKUP(B138,'Razzball Projections'!$B$2:$W$322,8,FALSE)</f>
        <v>0</v>
      </c>
      <c r="M138" s="2">
        <f>VLOOKUP(B138,'Razzball Projections'!$B$2:$W$322,9,FALSE)</f>
        <v>0</v>
      </c>
      <c r="N138" s="2">
        <f>VLOOKUP(B138,'Razzball Projections'!$B$2:$W$322,10,FALSE)</f>
        <v>3</v>
      </c>
      <c r="O138" s="2">
        <f>VLOOKUP(B138,'Razzball Projections'!$B$2:$W$322,11,FALSE)</f>
        <v>18</v>
      </c>
      <c r="P138" s="2">
        <f>VLOOKUP(B138,'Razzball Projections'!$B$2:$W$322,12,FALSE)</f>
        <v>0</v>
      </c>
      <c r="Q138" s="2">
        <f>VLOOKUP(B138,'Razzball Projections'!$B$2:$W$322,13,FALSE)</f>
        <v>1</v>
      </c>
      <c r="R138" s="2">
        <f>VLOOKUP(B138,'Razzball Projections'!$B$2:$W$322,14,FALSE)</f>
        <v>41</v>
      </c>
      <c r="S138" s="2">
        <f>VLOOKUP(B138,'Razzball Projections'!$B$2:$W$322,15,FALSE)</f>
        <v>623</v>
      </c>
      <c r="T138" s="2">
        <f>VLOOKUP(B138,'Razzball Projections'!$B$2:$W$322,16,FALSE)</f>
        <v>4</v>
      </c>
      <c r="U138" s="8">
        <f>VLOOKUP(B138,'Razzball Projections'!$B$2:$W$322,17,FALSE)</f>
        <v>86.7</v>
      </c>
      <c r="V138" s="8">
        <f>VLOOKUP(B138,'Razzball Projections'!$B$2:$W$322,18,FALSE)</f>
        <v>107.2</v>
      </c>
      <c r="W138" s="8">
        <f>VLOOKUP(B138,'Razzball Projections'!$B$2:$W$322,19,FALSE)</f>
        <v>127.7</v>
      </c>
      <c r="X138" s="7">
        <f>VLOOKUP(B138,'Razzball Projections'!$B$2:$W$322,20,FALSE)</f>
        <v>0</v>
      </c>
      <c r="Y138" s="7">
        <f>VLOOKUP(B138,'Razzball Projections'!$B$2:$W$322,21,FALSE)</f>
        <v>0</v>
      </c>
      <c r="Z138" s="7">
        <f>VLOOKUP(B138,'Razzball Projections'!$B$2:$W$322,22,FALSE)</f>
        <v>0</v>
      </c>
    </row>
    <row r="139" spans="1:26">
      <c r="A139" s="6">
        <f>VLOOKUP(B139&amp;"*",'Razzball Rankings'!$B$5:$G$204,6,FALSE)</f>
        <v>140</v>
      </c>
      <c r="B139" s="3" t="str">
        <f>'Razzball Projections'!B121</f>
        <v>Martellus Bennett</v>
      </c>
      <c r="C139" s="2" t="str">
        <f>VLOOKUP(B139,'Razzball Projections'!$B$2:$W$322,2,FALSE)</f>
        <v>TE</v>
      </c>
      <c r="D139" s="2" t="str">
        <f>VLOOKUP(B139,'Razzball Projections'!$B$2:$W$322,3,FALSE)</f>
        <v>CHI</v>
      </c>
      <c r="F139" s="8">
        <f>VLOOKUP(B139,'Fantasy Pros ECR'!$B$6:$H$312,7,FALSE)</f>
        <v>124.2727273</v>
      </c>
      <c r="G139" s="8">
        <f>VLOOKUP(B139,'Fantasy Pros ADP'!$B$6:$M$253,12,FALSE)</f>
        <v>120.8</v>
      </c>
      <c r="H139" s="2">
        <f>VLOOKUP(B139,'Razzball Projections'!$B$2:$W$322,4,FALSE)</f>
        <v>0</v>
      </c>
      <c r="I139" s="2">
        <f>VLOOKUP(B139,'Razzball Projections'!$B$2:$W$322,5,FALSE)</f>
        <v>0</v>
      </c>
      <c r="J139" s="2">
        <f>VLOOKUP(B139,'Razzball Projections'!$B$2:$W$322,6,FALSE)</f>
        <v>0</v>
      </c>
      <c r="K139" s="2">
        <f>VLOOKUP(B139,'Razzball Projections'!$B$2:$W$322,7,FALSE)</f>
        <v>0</v>
      </c>
      <c r="L139" s="2">
        <f>VLOOKUP(B139,'Razzball Projections'!$B$2:$W$322,8,FALSE)</f>
        <v>0</v>
      </c>
      <c r="M139" s="2">
        <f>VLOOKUP(B139,'Razzball Projections'!$B$2:$W$322,9,FALSE)</f>
        <v>0</v>
      </c>
      <c r="N139" s="2">
        <f>VLOOKUP(B139,'Razzball Projections'!$B$2:$W$322,10,FALSE)</f>
        <v>0</v>
      </c>
      <c r="O139" s="2">
        <f>VLOOKUP(B139,'Razzball Projections'!$B$2:$W$322,11,FALSE)</f>
        <v>0</v>
      </c>
      <c r="P139" s="2">
        <f>VLOOKUP(B139,'Razzball Projections'!$B$2:$W$322,12,FALSE)</f>
        <v>0</v>
      </c>
      <c r="Q139" s="2">
        <f>VLOOKUP(B139,'Razzball Projections'!$B$2:$W$322,13,FALSE)</f>
        <v>1</v>
      </c>
      <c r="R139" s="2">
        <f>VLOOKUP(B139,'Razzball Projections'!$B$2:$W$322,14,FALSE)</f>
        <v>64</v>
      </c>
      <c r="S139" s="2">
        <f>VLOOKUP(B139,'Razzball Projections'!$B$2:$W$322,15,FALSE)</f>
        <v>713</v>
      </c>
      <c r="T139" s="2">
        <f>VLOOKUP(B139,'Razzball Projections'!$B$2:$W$322,16,FALSE)</f>
        <v>4</v>
      </c>
      <c r="U139" s="8">
        <f>VLOOKUP(B139,'Razzball Projections'!$B$2:$W$322,17,FALSE)</f>
        <v>94.3</v>
      </c>
      <c r="V139" s="8">
        <f>VLOOKUP(B139,'Razzball Projections'!$B$2:$W$322,18,FALSE)</f>
        <v>126.3</v>
      </c>
      <c r="W139" s="8">
        <f>VLOOKUP(B139,'Razzball Projections'!$B$2:$W$322,19,FALSE)</f>
        <v>158.30000000000001</v>
      </c>
      <c r="X139" s="7">
        <f>VLOOKUP(B139,'Razzball Projections'!$B$2:$W$322,20,FALSE)</f>
        <v>6</v>
      </c>
      <c r="Y139" s="7">
        <f>VLOOKUP(B139,'Razzball Projections'!$B$2:$W$322,21,FALSE)</f>
        <v>7</v>
      </c>
      <c r="Z139" s="7">
        <f>VLOOKUP(B139,'Razzball Projections'!$B$2:$W$322,22,FALSE)</f>
        <v>8</v>
      </c>
    </row>
    <row r="140" spans="1:26">
      <c r="A140" s="6">
        <f>VLOOKUP(B140&amp;"*",'Razzball Rankings'!$B$5:$G$204,6,FALSE)</f>
        <v>141</v>
      </c>
      <c r="B140" s="3" t="str">
        <f>'Razzball Projections'!B156</f>
        <v>Brandin Cooks</v>
      </c>
      <c r="C140" s="2" t="str">
        <f>VLOOKUP(B140,'Razzball Projections'!$B$2:$W$322,2,FALSE)</f>
        <v>WR</v>
      </c>
      <c r="D140" s="2" t="str">
        <f>VLOOKUP(B140,'Razzball Projections'!$B$2:$W$322,3,FALSE)</f>
        <v>NO</v>
      </c>
      <c r="F140" s="8">
        <f>VLOOKUP(B140,'Fantasy Pros ECR'!$B$6:$H$312,7,FALSE)</f>
        <v>96.782608699999997</v>
      </c>
      <c r="G140" s="8">
        <f>VLOOKUP(B140,'Fantasy Pros ADP'!$B$6:$M$253,12,FALSE)</f>
        <v>104.2</v>
      </c>
      <c r="H140" s="2">
        <f>VLOOKUP(B140,'Razzball Projections'!$B$2:$W$322,4,FALSE)</f>
        <v>0</v>
      </c>
      <c r="I140" s="2">
        <f>VLOOKUP(B140,'Razzball Projections'!$B$2:$W$322,5,FALSE)</f>
        <v>0</v>
      </c>
      <c r="J140" s="2">
        <f>VLOOKUP(B140,'Razzball Projections'!$B$2:$W$322,6,FALSE)</f>
        <v>0</v>
      </c>
      <c r="K140" s="2">
        <f>VLOOKUP(B140,'Razzball Projections'!$B$2:$W$322,7,FALSE)</f>
        <v>0</v>
      </c>
      <c r="L140" s="2">
        <f>VLOOKUP(B140,'Razzball Projections'!$B$2:$W$322,8,FALSE)</f>
        <v>0</v>
      </c>
      <c r="M140" s="2">
        <f>VLOOKUP(B140,'Razzball Projections'!$B$2:$W$322,9,FALSE)</f>
        <v>0</v>
      </c>
      <c r="N140" s="2">
        <f>VLOOKUP(B140,'Razzball Projections'!$B$2:$W$322,10,FALSE)</f>
        <v>5</v>
      </c>
      <c r="O140" s="2">
        <f>VLOOKUP(B140,'Razzball Projections'!$B$2:$W$322,11,FALSE)</f>
        <v>26</v>
      </c>
      <c r="P140" s="2">
        <f>VLOOKUP(B140,'Razzball Projections'!$B$2:$W$322,12,FALSE)</f>
        <v>0</v>
      </c>
      <c r="Q140" s="2">
        <f>VLOOKUP(B140,'Razzball Projections'!$B$2:$W$322,13,FALSE)</f>
        <v>2</v>
      </c>
      <c r="R140" s="2">
        <f>VLOOKUP(B140,'Razzball Projections'!$B$2:$W$322,14,FALSE)</f>
        <v>42</v>
      </c>
      <c r="S140" s="2">
        <f>VLOOKUP(B140,'Razzball Projections'!$B$2:$W$322,15,FALSE)</f>
        <v>629</v>
      </c>
      <c r="T140" s="2">
        <f>VLOOKUP(B140,'Razzball Projections'!$B$2:$W$322,16,FALSE)</f>
        <v>4</v>
      </c>
      <c r="U140" s="8">
        <f>VLOOKUP(B140,'Razzball Projections'!$B$2:$W$322,17,FALSE)</f>
        <v>86.5</v>
      </c>
      <c r="V140" s="8">
        <f>VLOOKUP(B140,'Razzball Projections'!$B$2:$W$322,18,FALSE)</f>
        <v>107.5</v>
      </c>
      <c r="W140" s="8">
        <f>VLOOKUP(B140,'Razzball Projections'!$B$2:$W$322,19,FALSE)</f>
        <v>128.5</v>
      </c>
      <c r="X140" s="7">
        <f>VLOOKUP(B140,'Razzball Projections'!$B$2:$W$322,20,FALSE)</f>
        <v>4</v>
      </c>
      <c r="Y140" s="7">
        <f>VLOOKUP(B140,'Razzball Projections'!$B$2:$W$322,21,FALSE)</f>
        <v>4</v>
      </c>
      <c r="Z140" s="7">
        <f>VLOOKUP(B140,'Razzball Projections'!$B$2:$W$322,22,FALSE)</f>
        <v>4</v>
      </c>
    </row>
    <row r="141" spans="1:26">
      <c r="A141" s="6">
        <f>VLOOKUP(B141&amp;"*",'Razzball Rankings'!$B$5:$G$204,6,FALSE)</f>
        <v>142</v>
      </c>
      <c r="B141" s="3" t="str">
        <f>'Razzball Projections'!B118</f>
        <v>Heath Miller</v>
      </c>
      <c r="C141" s="2" t="str">
        <f>VLOOKUP(B141,'Razzball Projections'!$B$2:$W$322,2,FALSE)</f>
        <v>TE</v>
      </c>
      <c r="D141" s="2" t="str">
        <f>VLOOKUP(B141,'Razzball Projections'!$B$2:$W$322,3,FALSE)</f>
        <v>PIT</v>
      </c>
      <c r="F141" s="8">
        <f>VLOOKUP(B141,'Fantasy Pros ECR'!$B$6:$H$312,7,FALSE)</f>
        <v>145</v>
      </c>
      <c r="G141" s="8">
        <f>VLOOKUP(B141,'Fantasy Pros ADP'!$B$6:$M$253,12,FALSE)</f>
        <v>154.25</v>
      </c>
      <c r="H141" s="2">
        <f>VLOOKUP(B141,'Razzball Projections'!$B$2:$W$322,4,FALSE)</f>
        <v>0</v>
      </c>
      <c r="I141" s="2">
        <f>VLOOKUP(B141,'Razzball Projections'!$B$2:$W$322,5,FALSE)</f>
        <v>0</v>
      </c>
      <c r="J141" s="2">
        <f>VLOOKUP(B141,'Razzball Projections'!$B$2:$W$322,6,FALSE)</f>
        <v>0</v>
      </c>
      <c r="K141" s="2">
        <f>VLOOKUP(B141,'Razzball Projections'!$B$2:$W$322,7,FALSE)</f>
        <v>0</v>
      </c>
      <c r="L141" s="2">
        <f>VLOOKUP(B141,'Razzball Projections'!$B$2:$W$322,8,FALSE)</f>
        <v>0</v>
      </c>
      <c r="M141" s="2">
        <f>VLOOKUP(B141,'Razzball Projections'!$B$2:$W$322,9,FALSE)</f>
        <v>0</v>
      </c>
      <c r="N141" s="2">
        <f>VLOOKUP(B141,'Razzball Projections'!$B$2:$W$322,10,FALSE)</f>
        <v>0</v>
      </c>
      <c r="O141" s="2">
        <f>VLOOKUP(B141,'Razzball Projections'!$B$2:$W$322,11,FALSE)</f>
        <v>0</v>
      </c>
      <c r="P141" s="2">
        <f>VLOOKUP(B141,'Razzball Projections'!$B$2:$W$322,12,FALSE)</f>
        <v>0</v>
      </c>
      <c r="Q141" s="2">
        <f>VLOOKUP(B141,'Razzball Projections'!$B$2:$W$322,13,FALSE)</f>
        <v>1</v>
      </c>
      <c r="R141" s="2">
        <f>VLOOKUP(B141,'Razzball Projections'!$B$2:$W$322,14,FALSE)</f>
        <v>66</v>
      </c>
      <c r="S141" s="2">
        <f>VLOOKUP(B141,'Razzball Projections'!$B$2:$W$322,15,FALSE)</f>
        <v>722</v>
      </c>
      <c r="T141" s="2">
        <f>VLOOKUP(B141,'Razzball Projections'!$B$2:$W$322,16,FALSE)</f>
        <v>4</v>
      </c>
      <c r="U141" s="8">
        <f>VLOOKUP(B141,'Razzball Projections'!$B$2:$W$322,17,FALSE)</f>
        <v>94.2</v>
      </c>
      <c r="V141" s="8">
        <f>VLOOKUP(B141,'Razzball Projections'!$B$2:$W$322,18,FALSE)</f>
        <v>127.2</v>
      </c>
      <c r="W141" s="8">
        <f>VLOOKUP(B141,'Razzball Projections'!$B$2:$W$322,19,FALSE)</f>
        <v>160.19999999999999</v>
      </c>
      <c r="X141" s="7">
        <f>VLOOKUP(B141,'Razzball Projections'!$B$2:$W$322,20,FALSE)</f>
        <v>4</v>
      </c>
      <c r="Y141" s="7">
        <f>VLOOKUP(B141,'Razzball Projections'!$B$2:$W$322,21,FALSE)</f>
        <v>6</v>
      </c>
      <c r="Z141" s="7">
        <f>VLOOKUP(B141,'Razzball Projections'!$B$2:$W$322,22,FALSE)</f>
        <v>7</v>
      </c>
    </row>
    <row r="142" spans="1:26">
      <c r="A142" s="6">
        <f>VLOOKUP(B142&amp;"*",'Razzball Rankings'!$B$5:$G$204,6,FALSE)</f>
        <v>143</v>
      </c>
      <c r="B142" s="3" t="str">
        <f>'Razzball Projections'!B163</f>
        <v>Knowshon Moreno</v>
      </c>
      <c r="C142" s="2" t="str">
        <f>VLOOKUP(B142,'Razzball Projections'!$B$2:$W$322,2,FALSE)</f>
        <v>RB</v>
      </c>
      <c r="D142" s="2" t="str">
        <f>VLOOKUP(B142,'Razzball Projections'!$B$2:$W$322,3,FALSE)</f>
        <v>MIA</v>
      </c>
      <c r="F142" s="8">
        <f>VLOOKUP(B142,'Fantasy Pros ECR'!$B$6:$H$312,7,FALSE)</f>
        <v>125.804878</v>
      </c>
      <c r="G142" s="8">
        <f>VLOOKUP(B142,'Fantasy Pros ADP'!$B$6:$M$253,12,FALSE)</f>
        <v>108.4</v>
      </c>
      <c r="H142" s="2">
        <f>VLOOKUP(B142,'Razzball Projections'!$B$2:$W$322,4,FALSE)</f>
        <v>0</v>
      </c>
      <c r="I142" s="2">
        <f>VLOOKUP(B142,'Razzball Projections'!$B$2:$W$322,5,FALSE)</f>
        <v>0</v>
      </c>
      <c r="J142" s="2">
        <f>VLOOKUP(B142,'Razzball Projections'!$B$2:$W$322,6,FALSE)</f>
        <v>0</v>
      </c>
      <c r="K142" s="2">
        <f>VLOOKUP(B142,'Razzball Projections'!$B$2:$W$322,7,FALSE)</f>
        <v>0</v>
      </c>
      <c r="L142" s="2">
        <f>VLOOKUP(B142,'Razzball Projections'!$B$2:$W$322,8,FALSE)</f>
        <v>0</v>
      </c>
      <c r="M142" s="2">
        <f>VLOOKUP(B142,'Razzball Projections'!$B$2:$W$322,9,FALSE)</f>
        <v>0</v>
      </c>
      <c r="N142" s="2">
        <f>VLOOKUP(B142,'Razzball Projections'!$B$2:$W$322,10,FALSE)</f>
        <v>127</v>
      </c>
      <c r="O142" s="2">
        <f>VLOOKUP(B142,'Razzball Projections'!$B$2:$W$322,11,FALSE)</f>
        <v>564</v>
      </c>
      <c r="P142" s="2">
        <f>VLOOKUP(B142,'Razzball Projections'!$B$2:$W$322,12,FALSE)</f>
        <v>2</v>
      </c>
      <c r="Q142" s="2">
        <f>VLOOKUP(B142,'Razzball Projections'!$B$2:$W$322,13,FALSE)</f>
        <v>2</v>
      </c>
      <c r="R142" s="2">
        <f>VLOOKUP(B142,'Razzball Projections'!$B$2:$W$322,14,FALSE)</f>
        <v>32</v>
      </c>
      <c r="S142" s="2">
        <f>VLOOKUP(B142,'Razzball Projections'!$B$2:$W$322,15,FALSE)</f>
        <v>223</v>
      </c>
      <c r="T142" s="2">
        <f>VLOOKUP(B142,'Razzball Projections'!$B$2:$W$322,16,FALSE)</f>
        <v>1</v>
      </c>
      <c r="U142" s="8">
        <f>VLOOKUP(B142,'Razzball Projections'!$B$2:$W$322,17,FALSE)</f>
        <v>92.7</v>
      </c>
      <c r="V142" s="8">
        <f>VLOOKUP(B142,'Razzball Projections'!$B$2:$W$322,18,FALSE)</f>
        <v>108.7</v>
      </c>
      <c r="W142" s="8">
        <f>VLOOKUP(B142,'Razzball Projections'!$B$2:$W$322,19,FALSE)</f>
        <v>124.7</v>
      </c>
      <c r="X142" s="7">
        <f>VLOOKUP(B142,'Razzball Projections'!$B$2:$W$322,20,FALSE)</f>
        <v>5</v>
      </c>
      <c r="Y142" s="7">
        <f>VLOOKUP(B142,'Razzball Projections'!$B$2:$W$322,21,FALSE)</f>
        <v>4</v>
      </c>
      <c r="Z142" s="7">
        <f>VLOOKUP(B142,'Razzball Projections'!$B$2:$W$322,22,FALSE)</f>
        <v>3</v>
      </c>
    </row>
    <row r="143" spans="1:26">
      <c r="A143" s="6">
        <f>VLOOKUP(B143&amp;"*",'Razzball Rankings'!$B$5:$G$204,6,FALSE)</f>
        <v>144</v>
      </c>
      <c r="B143" s="3" t="str">
        <f>'Razzball Projections'!B148</f>
        <v>Marvin Jones</v>
      </c>
      <c r="C143" s="2" t="str">
        <f>VLOOKUP(B143,'Razzball Projections'!$B$2:$W$322,2,FALSE)</f>
        <v>WR</v>
      </c>
      <c r="D143" s="2" t="str">
        <f>VLOOKUP(B143,'Razzball Projections'!$B$2:$W$322,3,FALSE)</f>
        <v>CIN</v>
      </c>
      <c r="F143" s="8">
        <f>VLOOKUP(B143,'Fantasy Pros ECR'!$B$6:$H$312,7,FALSE)</f>
        <v>138.39393939999999</v>
      </c>
      <c r="G143" s="8">
        <f>VLOOKUP(B143,'Fantasy Pros ADP'!$B$6:$M$253,12,FALSE)</f>
        <v>147.75</v>
      </c>
      <c r="H143" s="2">
        <f>VLOOKUP(B143,'Razzball Projections'!$B$2:$W$322,4,FALSE)</f>
        <v>0</v>
      </c>
      <c r="I143" s="2">
        <f>VLOOKUP(B143,'Razzball Projections'!$B$2:$W$322,5,FALSE)</f>
        <v>0</v>
      </c>
      <c r="J143" s="2">
        <f>VLOOKUP(B143,'Razzball Projections'!$B$2:$W$322,6,FALSE)</f>
        <v>0</v>
      </c>
      <c r="K143" s="2">
        <f>VLOOKUP(B143,'Razzball Projections'!$B$2:$W$322,7,FALSE)</f>
        <v>0</v>
      </c>
      <c r="L143" s="2">
        <f>VLOOKUP(B143,'Razzball Projections'!$B$2:$W$322,8,FALSE)</f>
        <v>0</v>
      </c>
      <c r="M143" s="2">
        <f>VLOOKUP(B143,'Razzball Projections'!$B$2:$W$322,9,FALSE)</f>
        <v>0</v>
      </c>
      <c r="N143" s="2">
        <f>VLOOKUP(B143,'Razzball Projections'!$B$2:$W$322,10,FALSE)</f>
        <v>6</v>
      </c>
      <c r="O143" s="2">
        <f>VLOOKUP(B143,'Razzball Projections'!$B$2:$W$322,11,FALSE)</f>
        <v>50</v>
      </c>
      <c r="P143" s="2">
        <f>VLOOKUP(B143,'Razzball Projections'!$B$2:$W$322,12,FALSE)</f>
        <v>0</v>
      </c>
      <c r="Q143" s="2">
        <f>VLOOKUP(B143,'Razzball Projections'!$B$2:$W$322,13,FALSE)</f>
        <v>2</v>
      </c>
      <c r="R143" s="2">
        <f>VLOOKUP(B143,'Razzball Projections'!$B$2:$W$322,14,FALSE)</f>
        <v>48</v>
      </c>
      <c r="S143" s="2">
        <f>VLOOKUP(B143,'Razzball Projections'!$B$2:$W$322,15,FALSE)</f>
        <v>649</v>
      </c>
      <c r="T143" s="2">
        <f>VLOOKUP(B143,'Razzball Projections'!$B$2:$W$322,16,FALSE)</f>
        <v>3</v>
      </c>
      <c r="U143" s="8">
        <f>VLOOKUP(B143,'Razzball Projections'!$B$2:$W$322,17,FALSE)</f>
        <v>84.9</v>
      </c>
      <c r="V143" s="8">
        <f>VLOOKUP(B143,'Razzball Projections'!$B$2:$W$322,18,FALSE)</f>
        <v>108.9</v>
      </c>
      <c r="W143" s="8">
        <f>VLOOKUP(B143,'Razzball Projections'!$B$2:$W$322,19,FALSE)</f>
        <v>132.9</v>
      </c>
      <c r="X143" s="7">
        <f>VLOOKUP(B143,'Razzball Projections'!$B$2:$W$322,20,FALSE)</f>
        <v>5</v>
      </c>
      <c r="Y143" s="7">
        <f>VLOOKUP(B143,'Razzball Projections'!$B$2:$W$322,21,FALSE)</f>
        <v>6</v>
      </c>
      <c r="Z143" s="7">
        <f>VLOOKUP(B143,'Razzball Projections'!$B$2:$W$322,22,FALSE)</f>
        <v>6</v>
      </c>
    </row>
    <row r="144" spans="1:26">
      <c r="A144" s="6">
        <f>VLOOKUP(B144&amp;"*",'Razzball Rankings'!$B$5:$G$204,6,FALSE)</f>
        <v>145</v>
      </c>
      <c r="B144" s="3" t="str">
        <f>'Razzball Projections'!B130</f>
        <v>Delanie Walker</v>
      </c>
      <c r="C144" s="2" t="str">
        <f>VLOOKUP(B144,'Razzball Projections'!$B$2:$W$322,2,FALSE)</f>
        <v>TE</v>
      </c>
      <c r="D144" s="2" t="str">
        <f>VLOOKUP(B144,'Razzball Projections'!$B$2:$W$322,3,FALSE)</f>
        <v>TEN</v>
      </c>
      <c r="F144" s="8">
        <f>VLOOKUP(B144,'Fantasy Pros ECR'!$B$6:$H$312,7,FALSE)</f>
        <v>151.69999999999999</v>
      </c>
      <c r="G144" s="8">
        <f>VLOOKUP(B144,'Fantasy Pros ADP'!$B$6:$M$253,12,FALSE)</f>
        <v>175.66666666666666</v>
      </c>
      <c r="H144" s="2">
        <f>VLOOKUP(B144,'Razzball Projections'!$B$2:$W$322,4,FALSE)</f>
        <v>0</v>
      </c>
      <c r="I144" s="2">
        <f>VLOOKUP(B144,'Razzball Projections'!$B$2:$W$322,5,FALSE)</f>
        <v>0</v>
      </c>
      <c r="J144" s="2">
        <f>VLOOKUP(B144,'Razzball Projections'!$B$2:$W$322,6,FALSE)</f>
        <v>0</v>
      </c>
      <c r="K144" s="2">
        <f>VLOOKUP(B144,'Razzball Projections'!$B$2:$W$322,7,FALSE)</f>
        <v>0</v>
      </c>
      <c r="L144" s="2">
        <f>VLOOKUP(B144,'Razzball Projections'!$B$2:$W$322,8,FALSE)</f>
        <v>0</v>
      </c>
      <c r="M144" s="2">
        <f>VLOOKUP(B144,'Razzball Projections'!$B$2:$W$322,9,FALSE)</f>
        <v>0</v>
      </c>
      <c r="N144" s="2">
        <f>VLOOKUP(B144,'Razzball Projections'!$B$2:$W$322,10,FALSE)</f>
        <v>0</v>
      </c>
      <c r="O144" s="2">
        <f>VLOOKUP(B144,'Razzball Projections'!$B$2:$W$322,11,FALSE)</f>
        <v>0</v>
      </c>
      <c r="P144" s="2">
        <f>VLOOKUP(B144,'Razzball Projections'!$B$2:$W$322,12,FALSE)</f>
        <v>0</v>
      </c>
      <c r="Q144" s="2">
        <f>VLOOKUP(B144,'Razzball Projections'!$B$2:$W$322,13,FALSE)</f>
        <v>1</v>
      </c>
      <c r="R144" s="2">
        <f>VLOOKUP(B144,'Razzball Projections'!$B$2:$W$322,14,FALSE)</f>
        <v>61</v>
      </c>
      <c r="S144" s="2">
        <f>VLOOKUP(B144,'Razzball Projections'!$B$2:$W$322,15,FALSE)</f>
        <v>634</v>
      </c>
      <c r="T144" s="2">
        <f>VLOOKUP(B144,'Razzball Projections'!$B$2:$W$322,16,FALSE)</f>
        <v>5</v>
      </c>
      <c r="U144" s="8">
        <f>VLOOKUP(B144,'Razzball Projections'!$B$2:$W$322,17,FALSE)</f>
        <v>92.4</v>
      </c>
      <c r="V144" s="8">
        <f>VLOOKUP(B144,'Razzball Projections'!$B$2:$W$322,18,FALSE)</f>
        <v>122.9</v>
      </c>
      <c r="W144" s="8">
        <f>VLOOKUP(B144,'Razzball Projections'!$B$2:$W$322,19,FALSE)</f>
        <v>153.4</v>
      </c>
      <c r="X144" s="7">
        <f>VLOOKUP(B144,'Razzball Projections'!$B$2:$W$322,20,FALSE)</f>
        <v>4</v>
      </c>
      <c r="Y144" s="7">
        <f>VLOOKUP(B144,'Razzball Projections'!$B$2:$W$322,21,FALSE)</f>
        <v>4</v>
      </c>
      <c r="Z144" s="7">
        <f>VLOOKUP(B144,'Razzball Projections'!$B$2:$W$322,22,FALSE)</f>
        <v>4</v>
      </c>
    </row>
    <row r="145" spans="1:26">
      <c r="A145" s="6">
        <f>VLOOKUP(B145&amp;"*",'Razzball Rankings'!$B$5:$G$204,6,FALSE)</f>
        <v>146</v>
      </c>
      <c r="B145" s="3" t="str">
        <f>'Razzball Projections'!B147</f>
        <v>Robert Woods</v>
      </c>
      <c r="C145" s="2" t="str">
        <f>VLOOKUP(B145,'Razzball Projections'!$B$2:$W$322,2,FALSE)</f>
        <v>WR</v>
      </c>
      <c r="D145" s="2" t="str">
        <f>VLOOKUP(B145,'Razzball Projections'!$B$2:$W$322,3,FALSE)</f>
        <v>BUF</v>
      </c>
      <c r="F145" s="8">
        <f>VLOOKUP(B145,'Fantasy Pros ECR'!$B$6:$H$312,7,FALSE)</f>
        <v>161.5625</v>
      </c>
      <c r="G145" s="8">
        <f>VLOOKUP(B145,'Fantasy Pros ADP'!$B$6:$M$253,12,FALSE)</f>
        <v>226</v>
      </c>
      <c r="H145" s="2">
        <f>VLOOKUP(B145,'Razzball Projections'!$B$2:$W$322,4,FALSE)</f>
        <v>0</v>
      </c>
      <c r="I145" s="2">
        <f>VLOOKUP(B145,'Razzball Projections'!$B$2:$W$322,5,FALSE)</f>
        <v>0</v>
      </c>
      <c r="J145" s="2">
        <f>VLOOKUP(B145,'Razzball Projections'!$B$2:$W$322,6,FALSE)</f>
        <v>0</v>
      </c>
      <c r="K145" s="2">
        <f>VLOOKUP(B145,'Razzball Projections'!$B$2:$W$322,7,FALSE)</f>
        <v>0</v>
      </c>
      <c r="L145" s="2">
        <f>VLOOKUP(B145,'Razzball Projections'!$B$2:$W$322,8,FALSE)</f>
        <v>0</v>
      </c>
      <c r="M145" s="2">
        <f>VLOOKUP(B145,'Razzball Projections'!$B$2:$W$322,9,FALSE)</f>
        <v>0</v>
      </c>
      <c r="N145" s="2">
        <f>VLOOKUP(B145,'Razzball Projections'!$B$2:$W$322,10,FALSE)</f>
        <v>1</v>
      </c>
      <c r="O145" s="2">
        <f>VLOOKUP(B145,'Razzball Projections'!$B$2:$W$322,11,FALSE)</f>
        <v>8</v>
      </c>
      <c r="P145" s="2">
        <f>VLOOKUP(B145,'Razzball Projections'!$B$2:$W$322,12,FALSE)</f>
        <v>0</v>
      </c>
      <c r="Q145" s="2">
        <f>VLOOKUP(B145,'Razzball Projections'!$B$2:$W$322,13,FALSE)</f>
        <v>1</v>
      </c>
      <c r="R145" s="2">
        <f>VLOOKUP(B145,'Razzball Projections'!$B$2:$W$322,14,FALSE)</f>
        <v>49</v>
      </c>
      <c r="S145" s="2">
        <f>VLOOKUP(B145,'Razzball Projections'!$B$2:$W$322,15,FALSE)</f>
        <v>662</v>
      </c>
      <c r="T145" s="2">
        <f>VLOOKUP(B145,'Razzball Projections'!$B$2:$W$322,16,FALSE)</f>
        <v>3</v>
      </c>
      <c r="U145" s="8">
        <f>VLOOKUP(B145,'Razzball Projections'!$B$2:$W$322,17,FALSE)</f>
        <v>84</v>
      </c>
      <c r="V145" s="8">
        <f>VLOOKUP(B145,'Razzball Projections'!$B$2:$W$322,18,FALSE)</f>
        <v>108.5</v>
      </c>
      <c r="W145" s="8">
        <f>VLOOKUP(B145,'Razzball Projections'!$B$2:$W$322,19,FALSE)</f>
        <v>133</v>
      </c>
      <c r="X145" s="7">
        <f>VLOOKUP(B145,'Razzball Projections'!$B$2:$W$322,20,FALSE)</f>
        <v>0</v>
      </c>
      <c r="Y145" s="7">
        <f>VLOOKUP(B145,'Razzball Projections'!$B$2:$W$322,21,FALSE)</f>
        <v>0</v>
      </c>
      <c r="Z145" s="7">
        <f>VLOOKUP(B145,'Razzball Projections'!$B$2:$W$322,22,FALSE)</f>
        <v>0</v>
      </c>
    </row>
    <row r="146" spans="1:26">
      <c r="A146" s="6">
        <f>VLOOKUP(B146&amp;"*",'Razzball Rankings'!$B$5:$G$204,6,FALSE)</f>
        <v>147</v>
      </c>
      <c r="B146" s="3" t="str">
        <f>'Razzball Projections'!B143</f>
        <v>Roy Helu</v>
      </c>
      <c r="C146" s="2" t="str">
        <f>VLOOKUP(B146,'Razzball Projections'!$B$2:$W$322,2,FALSE)</f>
        <v>RB</v>
      </c>
      <c r="D146" s="2" t="str">
        <f>VLOOKUP(B146,'Razzball Projections'!$B$2:$W$322,3,FALSE)</f>
        <v>WAS</v>
      </c>
      <c r="F146" s="8">
        <f>VLOOKUP(B146,'Fantasy Pros ECR'!$B$6:$H$312,7,FALSE)</f>
        <v>168.7741935</v>
      </c>
      <c r="G146" s="8">
        <f>VLOOKUP(B146,'Fantasy Pros ADP'!$B$6:$M$253,12,FALSE)</f>
        <v>200.5</v>
      </c>
      <c r="H146" s="2">
        <f>VLOOKUP(B146,'Razzball Projections'!$B$2:$W$322,4,FALSE)</f>
        <v>0</v>
      </c>
      <c r="I146" s="2">
        <f>VLOOKUP(B146,'Razzball Projections'!$B$2:$W$322,5,FALSE)</f>
        <v>0</v>
      </c>
      <c r="J146" s="2">
        <f>VLOOKUP(B146,'Razzball Projections'!$B$2:$W$322,6,FALSE)</f>
        <v>0</v>
      </c>
      <c r="K146" s="2">
        <f>VLOOKUP(B146,'Razzball Projections'!$B$2:$W$322,7,FALSE)</f>
        <v>0</v>
      </c>
      <c r="L146" s="2">
        <f>VLOOKUP(B146,'Razzball Projections'!$B$2:$W$322,8,FALSE)</f>
        <v>0</v>
      </c>
      <c r="M146" s="2">
        <f>VLOOKUP(B146,'Razzball Projections'!$B$2:$W$322,9,FALSE)</f>
        <v>0</v>
      </c>
      <c r="N146" s="2">
        <f>VLOOKUP(B146,'Razzball Projections'!$B$2:$W$322,10,FALSE)</f>
        <v>78</v>
      </c>
      <c r="O146" s="2">
        <f>VLOOKUP(B146,'Razzball Projections'!$B$2:$W$322,11,FALSE)</f>
        <v>316</v>
      </c>
      <c r="P146" s="2">
        <f>VLOOKUP(B146,'Razzball Projections'!$B$2:$W$322,12,FALSE)</f>
        <v>2</v>
      </c>
      <c r="Q146" s="2">
        <f>VLOOKUP(B146,'Razzball Projections'!$B$2:$W$322,13,FALSE)</f>
        <v>2</v>
      </c>
      <c r="R146" s="2">
        <f>VLOOKUP(B146,'Razzball Projections'!$B$2:$W$322,14,FALSE)</f>
        <v>49</v>
      </c>
      <c r="S146" s="2">
        <f>VLOOKUP(B146,'Razzball Projections'!$B$2:$W$322,15,FALSE)</f>
        <v>405</v>
      </c>
      <c r="T146" s="2">
        <f>VLOOKUP(B146,'Razzball Projections'!$B$2:$W$322,16,FALSE)</f>
        <v>1</v>
      </c>
      <c r="U146" s="8">
        <f>VLOOKUP(B146,'Razzball Projections'!$B$2:$W$322,17,FALSE)</f>
        <v>85.5</v>
      </c>
      <c r="V146" s="8">
        <f>VLOOKUP(B146,'Razzball Projections'!$B$2:$W$322,18,FALSE)</f>
        <v>110</v>
      </c>
      <c r="W146" s="8">
        <f>VLOOKUP(B146,'Razzball Projections'!$B$2:$W$322,19,FALSE)</f>
        <v>134.5</v>
      </c>
      <c r="X146" s="7">
        <f>VLOOKUP(B146,'Razzball Projections'!$B$2:$W$322,20,FALSE)</f>
        <v>1</v>
      </c>
      <c r="Y146" s="7">
        <f>VLOOKUP(B146,'Razzball Projections'!$B$2:$W$322,21,FALSE)</f>
        <v>2</v>
      </c>
      <c r="Z146" s="7">
        <f>VLOOKUP(B146,'Razzball Projections'!$B$2:$W$322,22,FALSE)</f>
        <v>3</v>
      </c>
    </row>
    <row r="147" spans="1:26">
      <c r="A147" s="6">
        <f>VLOOKUP(B147&amp;"*",'Razzball Rankings'!$B$5:$G$204,6,FALSE)</f>
        <v>148</v>
      </c>
      <c r="B147" s="3" t="str">
        <f>'Razzball Projections'!B205</f>
        <v>Stepfan Taylor</v>
      </c>
      <c r="C147" s="2" t="str">
        <f>VLOOKUP(B147,'Razzball Projections'!$B$2:$W$322,2,FALSE)</f>
        <v>RB</v>
      </c>
      <c r="D147" s="2" t="str">
        <f>VLOOKUP(B147,'Razzball Projections'!$B$2:$W$322,3,FALSE)</f>
        <v>ARI</v>
      </c>
      <c r="F147" s="8">
        <f>VLOOKUP(B147,'Fantasy Pros ECR'!$B$6:$H$312,7,FALSE)</f>
        <v>175.2105263</v>
      </c>
      <c r="G147" s="8">
        <f>VLOOKUP(B147,'Fantasy Pros ADP'!$B$6:$M$253,12,FALSE)</f>
        <v>165</v>
      </c>
      <c r="H147" s="2">
        <f>VLOOKUP(B147,'Razzball Projections'!$B$2:$W$322,4,FALSE)</f>
        <v>0</v>
      </c>
      <c r="I147" s="2">
        <f>VLOOKUP(B147,'Razzball Projections'!$B$2:$W$322,5,FALSE)</f>
        <v>0</v>
      </c>
      <c r="J147" s="2">
        <f>VLOOKUP(B147,'Razzball Projections'!$B$2:$W$322,6,FALSE)</f>
        <v>0</v>
      </c>
      <c r="K147" s="2">
        <f>VLOOKUP(B147,'Razzball Projections'!$B$2:$W$322,7,FALSE)</f>
        <v>0</v>
      </c>
      <c r="L147" s="2">
        <f>VLOOKUP(B147,'Razzball Projections'!$B$2:$W$322,8,FALSE)</f>
        <v>0</v>
      </c>
      <c r="M147" s="2">
        <f>VLOOKUP(B147,'Razzball Projections'!$B$2:$W$322,9,FALSE)</f>
        <v>0</v>
      </c>
      <c r="N147" s="2">
        <f>VLOOKUP(B147,'Razzball Projections'!$B$2:$W$322,10,FALSE)</f>
        <v>122</v>
      </c>
      <c r="O147" s="2">
        <f>VLOOKUP(B147,'Razzball Projections'!$B$2:$W$322,11,FALSE)</f>
        <v>499</v>
      </c>
      <c r="P147" s="2">
        <f>VLOOKUP(B147,'Razzball Projections'!$B$2:$W$322,12,FALSE)</f>
        <v>4</v>
      </c>
      <c r="Q147" s="2">
        <f>VLOOKUP(B147,'Razzball Projections'!$B$2:$W$322,13,FALSE)</f>
        <v>1</v>
      </c>
      <c r="R147" s="2">
        <f>VLOOKUP(B147,'Razzball Projections'!$B$2:$W$322,14,FALSE)</f>
        <v>13</v>
      </c>
      <c r="S147" s="2">
        <f>VLOOKUP(B147,'Razzball Projections'!$B$2:$W$322,15,FALSE)</f>
        <v>76</v>
      </c>
      <c r="T147" s="2">
        <f>VLOOKUP(B147,'Razzball Projections'!$B$2:$W$322,16,FALSE)</f>
        <v>0</v>
      </c>
      <c r="U147" s="8">
        <f>VLOOKUP(B147,'Razzball Projections'!$B$2:$W$322,17,FALSE)</f>
        <v>82.9</v>
      </c>
      <c r="V147" s="8">
        <f>VLOOKUP(B147,'Razzball Projections'!$B$2:$W$322,18,FALSE)</f>
        <v>89.4</v>
      </c>
      <c r="W147" s="8">
        <f>VLOOKUP(B147,'Razzball Projections'!$B$2:$W$322,19,FALSE)</f>
        <v>95.9</v>
      </c>
      <c r="X147" s="7">
        <f>VLOOKUP(B147,'Razzball Projections'!$B$2:$W$322,20,FALSE)</f>
        <v>2</v>
      </c>
      <c r="Y147" s="7">
        <f>VLOOKUP(B147,'Razzball Projections'!$B$2:$W$322,21,FALSE)</f>
        <v>2</v>
      </c>
      <c r="Z147" s="7">
        <f>VLOOKUP(B147,'Razzball Projections'!$B$2:$W$322,22,FALSE)</f>
        <v>2</v>
      </c>
    </row>
    <row r="148" spans="1:26">
      <c r="A148" s="6">
        <f>VLOOKUP(B148&amp;"*",'Razzball Rankings'!$B$5:$G$204,6,FALSE)</f>
        <v>149</v>
      </c>
      <c r="B148" s="3" t="str">
        <f>'Razzball Projections'!B139</f>
        <v>Austin Seferian-Jenkins</v>
      </c>
      <c r="C148" s="2" t="str">
        <f>VLOOKUP(B148,'Razzball Projections'!$B$2:$W$322,2,FALSE)</f>
        <v>TE</v>
      </c>
      <c r="D148" s="2" t="str">
        <f>VLOOKUP(B148,'Razzball Projections'!$B$2:$W$322,3,FALSE)</f>
        <v>TB</v>
      </c>
      <c r="F148" s="8">
        <f>VLOOKUP(B148,'Fantasy Pros ECR'!$B$6:$H$312,7,FALSE)</f>
        <v>189.57142859999999</v>
      </c>
      <c r="G148" s="8" t="e">
        <f>VLOOKUP(B148,'Fantasy Pros ADP'!$B$6:$M$253,12,FALSE)</f>
        <v>#N/A</v>
      </c>
      <c r="H148" s="2">
        <f>VLOOKUP(B148,'Razzball Projections'!$B$2:$W$322,4,FALSE)</f>
        <v>0</v>
      </c>
      <c r="I148" s="2">
        <f>VLOOKUP(B148,'Razzball Projections'!$B$2:$W$322,5,FALSE)</f>
        <v>0</v>
      </c>
      <c r="J148" s="2">
        <f>VLOOKUP(B148,'Razzball Projections'!$B$2:$W$322,6,FALSE)</f>
        <v>0</v>
      </c>
      <c r="K148" s="2">
        <f>VLOOKUP(B148,'Razzball Projections'!$B$2:$W$322,7,FALSE)</f>
        <v>0</v>
      </c>
      <c r="L148" s="2">
        <f>VLOOKUP(B148,'Razzball Projections'!$B$2:$W$322,8,FALSE)</f>
        <v>0</v>
      </c>
      <c r="M148" s="2">
        <f>VLOOKUP(B148,'Razzball Projections'!$B$2:$W$322,9,FALSE)</f>
        <v>0</v>
      </c>
      <c r="N148" s="2">
        <f>VLOOKUP(B148,'Razzball Projections'!$B$2:$W$322,10,FALSE)</f>
        <v>0</v>
      </c>
      <c r="O148" s="2">
        <f>VLOOKUP(B148,'Razzball Projections'!$B$2:$W$322,11,FALSE)</f>
        <v>0</v>
      </c>
      <c r="P148" s="2">
        <f>VLOOKUP(B148,'Razzball Projections'!$B$2:$W$322,12,FALSE)</f>
        <v>0</v>
      </c>
      <c r="Q148" s="2">
        <f>VLOOKUP(B148,'Razzball Projections'!$B$2:$W$322,13,FALSE)</f>
        <v>0</v>
      </c>
      <c r="R148" s="2">
        <f>VLOOKUP(B148,'Razzball Projections'!$B$2:$W$322,14,FALSE)</f>
        <v>48</v>
      </c>
      <c r="S148" s="2">
        <f>VLOOKUP(B148,'Razzball Projections'!$B$2:$W$322,15,FALSE)</f>
        <v>598</v>
      </c>
      <c r="T148" s="2">
        <f>VLOOKUP(B148,'Razzball Projections'!$B$2:$W$322,16,FALSE)</f>
        <v>5</v>
      </c>
      <c r="U148" s="8">
        <f>VLOOKUP(B148,'Razzball Projections'!$B$2:$W$322,17,FALSE)</f>
        <v>89.8</v>
      </c>
      <c r="V148" s="8">
        <f>VLOOKUP(B148,'Razzball Projections'!$B$2:$W$322,18,FALSE)</f>
        <v>113.8</v>
      </c>
      <c r="W148" s="8">
        <f>VLOOKUP(B148,'Razzball Projections'!$B$2:$W$322,19,FALSE)</f>
        <v>137.80000000000001</v>
      </c>
      <c r="X148" s="7">
        <f>VLOOKUP(B148,'Razzball Projections'!$B$2:$W$322,20,FALSE)</f>
        <v>0</v>
      </c>
      <c r="Y148" s="7">
        <f>VLOOKUP(B148,'Razzball Projections'!$B$2:$W$322,21,FALSE)</f>
        <v>0</v>
      </c>
      <c r="Z148" s="7">
        <f>VLOOKUP(B148,'Razzball Projections'!$B$2:$W$322,22,FALSE)</f>
        <v>0</v>
      </c>
    </row>
    <row r="149" spans="1:26">
      <c r="A149" s="6">
        <f>VLOOKUP(B149&amp;"*",'Razzball Rankings'!$B$5:$G$204,6,FALSE)</f>
        <v>150</v>
      </c>
      <c r="B149" s="3" t="str">
        <f>'Razzball Projections'!B189</f>
        <v>C.J. Anderson</v>
      </c>
      <c r="C149" s="2" t="str">
        <f>VLOOKUP(B149,'Razzball Projections'!$B$2:$W$322,2,FALSE)</f>
        <v>RB</v>
      </c>
      <c r="D149" s="2" t="str">
        <f>VLOOKUP(B149,'Razzball Projections'!$B$2:$W$322,3,FALSE)</f>
        <v>DEN</v>
      </c>
      <c r="F149" s="8">
        <f>VLOOKUP(B149,'Fantasy Pros ECR'!$B$6:$H$312,7,FALSE)</f>
        <v>177.826087</v>
      </c>
      <c r="G149" s="8">
        <f>VLOOKUP(B149,'Fantasy Pros ADP'!$B$6:$M$253,12,FALSE)</f>
        <v>185</v>
      </c>
      <c r="H149" s="2">
        <f>VLOOKUP(B149,'Razzball Projections'!$B$2:$W$322,4,FALSE)</f>
        <v>0</v>
      </c>
      <c r="I149" s="2">
        <f>VLOOKUP(B149,'Razzball Projections'!$B$2:$W$322,5,FALSE)</f>
        <v>0</v>
      </c>
      <c r="J149" s="2">
        <f>VLOOKUP(B149,'Razzball Projections'!$B$2:$W$322,6,FALSE)</f>
        <v>0</v>
      </c>
      <c r="K149" s="2">
        <f>VLOOKUP(B149,'Razzball Projections'!$B$2:$W$322,7,FALSE)</f>
        <v>0</v>
      </c>
      <c r="L149" s="2">
        <f>VLOOKUP(B149,'Razzball Projections'!$B$2:$W$322,8,FALSE)</f>
        <v>0</v>
      </c>
      <c r="M149" s="2">
        <f>VLOOKUP(B149,'Razzball Projections'!$B$2:$W$322,9,FALSE)</f>
        <v>0</v>
      </c>
      <c r="N149" s="2">
        <f>VLOOKUP(B149,'Razzball Projections'!$B$2:$W$322,10,FALSE)</f>
        <v>148</v>
      </c>
      <c r="O149" s="2">
        <f>VLOOKUP(B149,'Razzball Projections'!$B$2:$W$322,11,FALSE)</f>
        <v>523</v>
      </c>
      <c r="P149" s="2">
        <f>VLOOKUP(B149,'Razzball Projections'!$B$2:$W$322,12,FALSE)</f>
        <v>3</v>
      </c>
      <c r="Q149" s="2">
        <f>VLOOKUP(B149,'Razzball Projections'!$B$2:$W$322,13,FALSE)</f>
        <v>1</v>
      </c>
      <c r="R149" s="2">
        <f>VLOOKUP(B149,'Razzball Projections'!$B$2:$W$322,14,FALSE)</f>
        <v>24</v>
      </c>
      <c r="S149" s="2">
        <f>VLOOKUP(B149,'Razzball Projections'!$B$2:$W$322,15,FALSE)</f>
        <v>119</v>
      </c>
      <c r="T149" s="2">
        <f>VLOOKUP(B149,'Razzball Projections'!$B$2:$W$322,16,FALSE)</f>
        <v>0</v>
      </c>
      <c r="U149" s="8">
        <f>VLOOKUP(B149,'Razzball Projections'!$B$2:$W$322,17,FALSE)</f>
        <v>81.2</v>
      </c>
      <c r="V149" s="8">
        <f>VLOOKUP(B149,'Razzball Projections'!$B$2:$W$322,18,FALSE)</f>
        <v>93.2</v>
      </c>
      <c r="W149" s="8">
        <f>VLOOKUP(B149,'Razzball Projections'!$B$2:$W$322,19,FALSE)</f>
        <v>105.2</v>
      </c>
      <c r="X149" s="7">
        <f>VLOOKUP(B149,'Razzball Projections'!$B$2:$W$322,20,FALSE)</f>
        <v>0</v>
      </c>
      <c r="Y149" s="7">
        <f>VLOOKUP(B149,'Razzball Projections'!$B$2:$W$322,21,FALSE)</f>
        <v>0</v>
      </c>
      <c r="Z149" s="7">
        <f>VLOOKUP(B149,'Razzball Projections'!$B$2:$W$322,22,FALSE)</f>
        <v>0</v>
      </c>
    </row>
    <row r="150" spans="1:26">
      <c r="A150" s="6">
        <f>VLOOKUP(B150&amp;"*",'Razzball Rankings'!$B$5:$G$204,6,FALSE)</f>
        <v>151</v>
      </c>
      <c r="B150" s="3" t="str">
        <f>'Razzball Projections'!B185</f>
        <v>Mike Tolbert</v>
      </c>
      <c r="C150" s="2" t="str">
        <f>VLOOKUP(B150,'Razzball Projections'!$B$2:$W$322,2,FALSE)</f>
        <v>RB</v>
      </c>
      <c r="D150" s="2" t="str">
        <f>VLOOKUP(B150,'Razzball Projections'!$B$2:$W$322,3,FALSE)</f>
        <v>CAR</v>
      </c>
      <c r="F150" s="8">
        <f>VLOOKUP(B150,'Fantasy Pros ECR'!$B$6:$H$312,7,FALSE)</f>
        <v>175.48</v>
      </c>
      <c r="G150" s="8" t="e">
        <f>VLOOKUP(B150,'Fantasy Pros ADP'!$B$6:$M$253,12,FALSE)</f>
        <v>#N/A</v>
      </c>
      <c r="H150" s="2">
        <f>VLOOKUP(B150,'Razzball Projections'!$B$2:$W$322,4,FALSE)</f>
        <v>0</v>
      </c>
      <c r="I150" s="2">
        <f>VLOOKUP(B150,'Razzball Projections'!$B$2:$W$322,5,FALSE)</f>
        <v>0</v>
      </c>
      <c r="J150" s="2">
        <f>VLOOKUP(B150,'Razzball Projections'!$B$2:$W$322,6,FALSE)</f>
        <v>0</v>
      </c>
      <c r="K150" s="2">
        <f>VLOOKUP(B150,'Razzball Projections'!$B$2:$W$322,7,FALSE)</f>
        <v>0</v>
      </c>
      <c r="L150" s="2">
        <f>VLOOKUP(B150,'Razzball Projections'!$B$2:$W$322,8,FALSE)</f>
        <v>0</v>
      </c>
      <c r="M150" s="2">
        <f>VLOOKUP(B150,'Razzball Projections'!$B$2:$W$322,9,FALSE)</f>
        <v>0</v>
      </c>
      <c r="N150" s="2">
        <f>VLOOKUP(B150,'Razzball Projections'!$B$2:$W$322,10,FALSE)</f>
        <v>77</v>
      </c>
      <c r="O150" s="2">
        <f>VLOOKUP(B150,'Razzball Projections'!$B$2:$W$322,11,FALSE)</f>
        <v>212</v>
      </c>
      <c r="P150" s="2">
        <f>VLOOKUP(B150,'Razzball Projections'!$B$2:$W$322,12,FALSE)</f>
        <v>5</v>
      </c>
      <c r="Q150" s="2">
        <f>VLOOKUP(B150,'Razzball Projections'!$B$2:$W$322,13,FALSE)</f>
        <v>0</v>
      </c>
      <c r="R150" s="2">
        <f>VLOOKUP(B150,'Razzball Projections'!$B$2:$W$322,14,FALSE)</f>
        <v>28</v>
      </c>
      <c r="S150" s="2">
        <f>VLOOKUP(B150,'Razzball Projections'!$B$2:$W$322,15,FALSE)</f>
        <v>163</v>
      </c>
      <c r="T150" s="2">
        <f>VLOOKUP(B150,'Razzball Projections'!$B$2:$W$322,16,FALSE)</f>
        <v>2</v>
      </c>
      <c r="U150" s="8">
        <f>VLOOKUP(B150,'Razzball Projections'!$B$2:$W$322,17,FALSE)</f>
        <v>79.5</v>
      </c>
      <c r="V150" s="8">
        <f>VLOOKUP(B150,'Razzball Projections'!$B$2:$W$322,18,FALSE)</f>
        <v>93.5</v>
      </c>
      <c r="W150" s="8">
        <f>VLOOKUP(B150,'Razzball Projections'!$B$2:$W$322,19,FALSE)</f>
        <v>107.5</v>
      </c>
      <c r="X150" s="7">
        <f>VLOOKUP(B150,'Razzball Projections'!$B$2:$W$322,20,FALSE)</f>
        <v>1</v>
      </c>
      <c r="Y150" s="7">
        <f>VLOOKUP(B150,'Razzball Projections'!$B$2:$W$322,21,FALSE)</f>
        <v>1</v>
      </c>
      <c r="Z150" s="7">
        <f>VLOOKUP(B150,'Razzball Projections'!$B$2:$W$322,22,FALSE)</f>
        <v>1</v>
      </c>
    </row>
    <row r="151" spans="1:26">
      <c r="A151" s="6">
        <f>VLOOKUP(B151&amp;"*",'Razzball Rankings'!$B$5:$G$204,6,FALSE)</f>
        <v>152</v>
      </c>
      <c r="B151" s="3" t="str">
        <f>'Razzball Projections'!B145</f>
        <v>Tyler Eifert</v>
      </c>
      <c r="C151" s="2" t="str">
        <f>VLOOKUP(B151,'Razzball Projections'!$B$2:$W$322,2,FALSE)</f>
        <v>TE</v>
      </c>
      <c r="D151" s="2" t="str">
        <f>VLOOKUP(B151,'Razzball Projections'!$B$2:$W$322,3,FALSE)</f>
        <v>CIN</v>
      </c>
      <c r="F151" s="8">
        <f>VLOOKUP(B151,'Fantasy Pros ECR'!$B$6:$H$312,7,FALSE)</f>
        <v>155.86486489999999</v>
      </c>
      <c r="G151" s="8">
        <f>VLOOKUP(B151,'Fantasy Pros ADP'!$B$6:$M$253,12,FALSE)</f>
        <v>200</v>
      </c>
      <c r="H151" s="2">
        <f>VLOOKUP(B151,'Razzball Projections'!$B$2:$W$322,4,FALSE)</f>
        <v>0</v>
      </c>
      <c r="I151" s="2">
        <f>VLOOKUP(B151,'Razzball Projections'!$B$2:$W$322,5,FALSE)</f>
        <v>0</v>
      </c>
      <c r="J151" s="2">
        <f>VLOOKUP(B151,'Razzball Projections'!$B$2:$W$322,6,FALSE)</f>
        <v>0</v>
      </c>
      <c r="K151" s="2">
        <f>VLOOKUP(B151,'Razzball Projections'!$B$2:$W$322,7,FALSE)</f>
        <v>0</v>
      </c>
      <c r="L151" s="2">
        <f>VLOOKUP(B151,'Razzball Projections'!$B$2:$W$322,8,FALSE)</f>
        <v>0</v>
      </c>
      <c r="M151" s="2">
        <f>VLOOKUP(B151,'Razzball Projections'!$B$2:$W$322,9,FALSE)</f>
        <v>0</v>
      </c>
      <c r="N151" s="2">
        <f>VLOOKUP(B151,'Razzball Projections'!$B$2:$W$322,10,FALSE)</f>
        <v>0</v>
      </c>
      <c r="O151" s="2">
        <f>VLOOKUP(B151,'Razzball Projections'!$B$2:$W$322,11,FALSE)</f>
        <v>0</v>
      </c>
      <c r="P151" s="2">
        <f>VLOOKUP(B151,'Razzball Projections'!$B$2:$W$322,12,FALSE)</f>
        <v>0</v>
      </c>
      <c r="Q151" s="2">
        <f>VLOOKUP(B151,'Razzball Projections'!$B$2:$W$322,13,FALSE)</f>
        <v>0</v>
      </c>
      <c r="R151" s="2">
        <f>VLOOKUP(B151,'Razzball Projections'!$B$2:$W$322,14,FALSE)</f>
        <v>48</v>
      </c>
      <c r="S151" s="2">
        <f>VLOOKUP(B151,'Razzball Projections'!$B$2:$W$322,15,FALSE)</f>
        <v>551</v>
      </c>
      <c r="T151" s="2">
        <f>VLOOKUP(B151,'Razzball Projections'!$B$2:$W$322,16,FALSE)</f>
        <v>5</v>
      </c>
      <c r="U151" s="8">
        <f>VLOOKUP(B151,'Razzball Projections'!$B$2:$W$322,17,FALSE)</f>
        <v>85.1</v>
      </c>
      <c r="V151" s="8">
        <f>VLOOKUP(B151,'Razzball Projections'!$B$2:$W$322,18,FALSE)</f>
        <v>109.1</v>
      </c>
      <c r="W151" s="8">
        <f>VLOOKUP(B151,'Razzball Projections'!$B$2:$W$322,19,FALSE)</f>
        <v>133.1</v>
      </c>
      <c r="X151" s="7">
        <f>VLOOKUP(B151,'Razzball Projections'!$B$2:$W$322,20,FALSE)</f>
        <v>0</v>
      </c>
      <c r="Y151" s="7">
        <f>VLOOKUP(B151,'Razzball Projections'!$B$2:$W$322,21,FALSE)</f>
        <v>0</v>
      </c>
      <c r="Z151" s="7">
        <f>VLOOKUP(B151,'Razzball Projections'!$B$2:$W$322,22,FALSE)</f>
        <v>0</v>
      </c>
    </row>
    <row r="152" spans="1:26">
      <c r="A152" s="6">
        <f>VLOOKUP(B152&amp;"*",'Razzball Rankings'!$B$5:$G$204,6,FALSE)</f>
        <v>153</v>
      </c>
      <c r="B152" s="3" t="str">
        <f>'Razzball Projections'!B203</f>
        <v>Bernard Pierce</v>
      </c>
      <c r="C152" s="2" t="str">
        <f>VLOOKUP(B152,'Razzball Projections'!$B$2:$W$322,2,FALSE)</f>
        <v>RB</v>
      </c>
      <c r="D152" s="2" t="str">
        <f>VLOOKUP(B152,'Razzball Projections'!$B$2:$W$322,3,FALSE)</f>
        <v>BAL</v>
      </c>
      <c r="F152" s="8">
        <f>VLOOKUP(B152,'Fantasy Pros ECR'!$B$6:$H$312,7,FALSE)</f>
        <v>97.2</v>
      </c>
      <c r="G152" s="8">
        <f>VLOOKUP(B152,'Fantasy Pros ADP'!$B$6:$M$253,12,FALSE)</f>
        <v>119.4</v>
      </c>
      <c r="H152" s="2">
        <f>VLOOKUP(B152,'Razzball Projections'!$B$2:$W$322,4,FALSE)</f>
        <v>0</v>
      </c>
      <c r="I152" s="2">
        <f>VLOOKUP(B152,'Razzball Projections'!$B$2:$W$322,5,FALSE)</f>
        <v>0</v>
      </c>
      <c r="J152" s="2">
        <f>VLOOKUP(B152,'Razzball Projections'!$B$2:$W$322,6,FALSE)</f>
        <v>0</v>
      </c>
      <c r="K152" s="2">
        <f>VLOOKUP(B152,'Razzball Projections'!$B$2:$W$322,7,FALSE)</f>
        <v>0</v>
      </c>
      <c r="L152" s="2">
        <f>VLOOKUP(B152,'Razzball Projections'!$B$2:$W$322,8,FALSE)</f>
        <v>0</v>
      </c>
      <c r="M152" s="2">
        <f>VLOOKUP(B152,'Razzball Projections'!$B$2:$W$322,9,FALSE)</f>
        <v>0</v>
      </c>
      <c r="N152" s="2">
        <f>VLOOKUP(B152,'Razzball Projections'!$B$2:$W$322,10,FALSE)</f>
        <v>99</v>
      </c>
      <c r="O152" s="2">
        <f>VLOOKUP(B152,'Razzball Projections'!$B$2:$W$322,11,FALSE)</f>
        <v>415</v>
      </c>
      <c r="P152" s="2">
        <f>VLOOKUP(B152,'Razzball Projections'!$B$2:$W$322,12,FALSE)</f>
        <v>2</v>
      </c>
      <c r="Q152" s="2">
        <f>VLOOKUP(B152,'Razzball Projections'!$B$2:$W$322,13,FALSE)</f>
        <v>0</v>
      </c>
      <c r="R152" s="2">
        <f>VLOOKUP(B152,'Razzball Projections'!$B$2:$W$322,14,FALSE)</f>
        <v>25</v>
      </c>
      <c r="S152" s="2">
        <f>VLOOKUP(B152,'Razzball Projections'!$B$2:$W$322,15,FALSE)</f>
        <v>129</v>
      </c>
      <c r="T152" s="2">
        <f>VLOOKUP(B152,'Razzball Projections'!$B$2:$W$322,16,FALSE)</f>
        <v>1</v>
      </c>
      <c r="U152" s="8">
        <f>VLOOKUP(B152,'Razzball Projections'!$B$2:$W$322,17,FALSE)</f>
        <v>72.400000000000006</v>
      </c>
      <c r="V152" s="8">
        <f>VLOOKUP(B152,'Razzball Projections'!$B$2:$W$322,18,FALSE)</f>
        <v>84.9</v>
      </c>
      <c r="W152" s="8">
        <f>VLOOKUP(B152,'Razzball Projections'!$B$2:$W$322,19,FALSE)</f>
        <v>97.4</v>
      </c>
      <c r="X152" s="7">
        <f>VLOOKUP(B152,'Razzball Projections'!$B$2:$W$322,20,FALSE)</f>
        <v>4</v>
      </c>
      <c r="Y152" s="7">
        <f>VLOOKUP(B152,'Razzball Projections'!$B$2:$W$322,21,FALSE)</f>
        <v>2</v>
      </c>
      <c r="Z152" s="7">
        <f>VLOOKUP(B152,'Razzball Projections'!$B$2:$W$322,22,FALSE)</f>
        <v>1</v>
      </c>
    </row>
    <row r="153" spans="1:26">
      <c r="A153" s="6">
        <f>VLOOKUP(B153&amp;"*",'Razzball Rankings'!$B$5:$G$204,6,FALSE)</f>
        <v>154</v>
      </c>
      <c r="B153" s="3" t="str">
        <f>'Razzball Projections'!B160</f>
        <v>Jared Cook</v>
      </c>
      <c r="C153" s="2" t="str">
        <f>VLOOKUP(B153,'Razzball Projections'!$B$2:$W$322,2,FALSE)</f>
        <v>TE</v>
      </c>
      <c r="D153" s="2" t="str">
        <f>VLOOKUP(B153,'Razzball Projections'!$B$2:$W$322,3,FALSE)</f>
        <v>STL</v>
      </c>
      <c r="F153" s="8">
        <f>VLOOKUP(B153,'Fantasy Pros ECR'!$B$6:$H$312,7,FALSE)</f>
        <v>167.4375</v>
      </c>
      <c r="G153" s="8">
        <f>VLOOKUP(B153,'Fantasy Pros ADP'!$B$6:$M$253,12,FALSE)</f>
        <v>194.33333333333334</v>
      </c>
      <c r="H153" s="2">
        <f>VLOOKUP(B153,'Razzball Projections'!$B$2:$W$322,4,FALSE)</f>
        <v>0</v>
      </c>
      <c r="I153" s="2">
        <f>VLOOKUP(B153,'Razzball Projections'!$B$2:$W$322,5,FALSE)</f>
        <v>0</v>
      </c>
      <c r="J153" s="2">
        <f>VLOOKUP(B153,'Razzball Projections'!$B$2:$W$322,6,FALSE)</f>
        <v>0</v>
      </c>
      <c r="K153" s="2">
        <f>VLOOKUP(B153,'Razzball Projections'!$B$2:$W$322,7,FALSE)</f>
        <v>0</v>
      </c>
      <c r="L153" s="2">
        <f>VLOOKUP(B153,'Razzball Projections'!$B$2:$W$322,8,FALSE)</f>
        <v>0</v>
      </c>
      <c r="M153" s="2">
        <f>VLOOKUP(B153,'Razzball Projections'!$B$2:$W$322,9,FALSE)</f>
        <v>0</v>
      </c>
      <c r="N153" s="2">
        <f>VLOOKUP(B153,'Razzball Projections'!$B$2:$W$322,10,FALSE)</f>
        <v>0</v>
      </c>
      <c r="O153" s="2">
        <f>VLOOKUP(B153,'Razzball Projections'!$B$2:$W$322,11,FALSE)</f>
        <v>0</v>
      </c>
      <c r="P153" s="2">
        <f>VLOOKUP(B153,'Razzball Projections'!$B$2:$W$322,12,FALSE)</f>
        <v>0</v>
      </c>
      <c r="Q153" s="2">
        <f>VLOOKUP(B153,'Razzball Projections'!$B$2:$W$322,13,FALSE)</f>
        <v>1</v>
      </c>
      <c r="R153" s="2">
        <f>VLOOKUP(B153,'Razzball Projections'!$B$2:$W$322,14,FALSE)</f>
        <v>45</v>
      </c>
      <c r="S153" s="2">
        <f>VLOOKUP(B153,'Razzball Projections'!$B$2:$W$322,15,FALSE)</f>
        <v>572</v>
      </c>
      <c r="T153" s="2">
        <f>VLOOKUP(B153,'Razzball Projections'!$B$2:$W$322,16,FALSE)</f>
        <v>4</v>
      </c>
      <c r="U153" s="8">
        <f>VLOOKUP(B153,'Razzball Projections'!$B$2:$W$322,17,FALSE)</f>
        <v>81.599999999999994</v>
      </c>
      <c r="V153" s="8">
        <f>VLOOKUP(B153,'Razzball Projections'!$B$2:$W$322,18,FALSE)</f>
        <v>104.1</v>
      </c>
      <c r="W153" s="8">
        <f>VLOOKUP(B153,'Razzball Projections'!$B$2:$W$322,19,FALSE)</f>
        <v>126.6</v>
      </c>
      <c r="X153" s="7">
        <f>VLOOKUP(B153,'Razzball Projections'!$B$2:$W$322,20,FALSE)</f>
        <v>1</v>
      </c>
      <c r="Y153" s="7">
        <f>VLOOKUP(B153,'Razzball Projections'!$B$2:$W$322,21,FALSE)</f>
        <v>0</v>
      </c>
      <c r="Z153" s="7">
        <f>VLOOKUP(B153,'Razzball Projections'!$B$2:$W$322,22,FALSE)</f>
        <v>0</v>
      </c>
    </row>
    <row r="154" spans="1:26">
      <c r="A154" s="6">
        <f>VLOOKUP(B154&amp;"*",'Razzball Rankings'!$B$5:$G$204,6,FALSE)</f>
        <v>155</v>
      </c>
      <c r="B154" s="3" t="str">
        <f>'Razzball Projections'!B155</f>
        <v>Aaron Dobson</v>
      </c>
      <c r="C154" s="2" t="str">
        <f>VLOOKUP(B154,'Razzball Projections'!$B$2:$W$322,2,FALSE)</f>
        <v>WR</v>
      </c>
      <c r="D154" s="2" t="str">
        <f>VLOOKUP(B154,'Razzball Projections'!$B$2:$W$322,3,FALSE)</f>
        <v>NE</v>
      </c>
      <c r="F154" s="8">
        <f>VLOOKUP(B154,'Fantasy Pros ECR'!$B$6:$H$312,7,FALSE)</f>
        <v>136.6153846</v>
      </c>
      <c r="G154" s="8">
        <f>VLOOKUP(B154,'Fantasy Pros ADP'!$B$6:$M$253,12,FALSE)</f>
        <v>181.75</v>
      </c>
      <c r="H154" s="2">
        <f>VLOOKUP(B154,'Razzball Projections'!$B$2:$W$322,4,FALSE)</f>
        <v>0</v>
      </c>
      <c r="I154" s="2">
        <f>VLOOKUP(B154,'Razzball Projections'!$B$2:$W$322,5,FALSE)</f>
        <v>0</v>
      </c>
      <c r="J154" s="2">
        <f>VLOOKUP(B154,'Razzball Projections'!$B$2:$W$322,6,FALSE)</f>
        <v>0</v>
      </c>
      <c r="K154" s="2">
        <f>VLOOKUP(B154,'Razzball Projections'!$B$2:$W$322,7,FALSE)</f>
        <v>0</v>
      </c>
      <c r="L154" s="2">
        <f>VLOOKUP(B154,'Razzball Projections'!$B$2:$W$322,8,FALSE)</f>
        <v>0</v>
      </c>
      <c r="M154" s="2">
        <f>VLOOKUP(B154,'Razzball Projections'!$B$2:$W$322,9,FALSE)</f>
        <v>0</v>
      </c>
      <c r="N154" s="2">
        <f>VLOOKUP(B154,'Razzball Projections'!$B$2:$W$322,10,FALSE)</f>
        <v>0</v>
      </c>
      <c r="O154" s="2">
        <f>VLOOKUP(B154,'Razzball Projections'!$B$2:$W$322,11,FALSE)</f>
        <v>0</v>
      </c>
      <c r="P154" s="2">
        <f>VLOOKUP(B154,'Razzball Projections'!$B$2:$W$322,12,FALSE)</f>
        <v>0</v>
      </c>
      <c r="Q154" s="2">
        <f>VLOOKUP(B154,'Razzball Projections'!$B$2:$W$322,13,FALSE)</f>
        <v>0</v>
      </c>
      <c r="R154" s="2">
        <f>VLOOKUP(B154,'Razzball Projections'!$B$2:$W$322,14,FALSE)</f>
        <v>47</v>
      </c>
      <c r="S154" s="2">
        <f>VLOOKUP(B154,'Razzball Projections'!$B$2:$W$322,15,FALSE)</f>
        <v>648</v>
      </c>
      <c r="T154" s="2">
        <f>VLOOKUP(B154,'Razzball Projections'!$B$2:$W$322,16,FALSE)</f>
        <v>3</v>
      </c>
      <c r="U154" s="8">
        <f>VLOOKUP(B154,'Razzball Projections'!$B$2:$W$322,17,FALSE)</f>
        <v>82.8</v>
      </c>
      <c r="V154" s="8">
        <f>VLOOKUP(B154,'Razzball Projections'!$B$2:$W$322,18,FALSE)</f>
        <v>106.3</v>
      </c>
      <c r="W154" s="8">
        <f>VLOOKUP(B154,'Razzball Projections'!$B$2:$W$322,19,FALSE)</f>
        <v>129.80000000000001</v>
      </c>
      <c r="X154" s="7">
        <f>VLOOKUP(B154,'Razzball Projections'!$B$2:$W$322,20,FALSE)</f>
        <v>0</v>
      </c>
      <c r="Y154" s="7">
        <f>VLOOKUP(B154,'Razzball Projections'!$B$2:$W$322,21,FALSE)</f>
        <v>0</v>
      </c>
      <c r="Z154" s="7">
        <f>VLOOKUP(B154,'Razzball Projections'!$B$2:$W$322,22,FALSE)</f>
        <v>0</v>
      </c>
    </row>
    <row r="155" spans="1:26">
      <c r="A155" s="6">
        <f>VLOOKUP(B155&amp;"*",'Razzball Rankings'!$B$5:$G$204,6,FALSE)</f>
        <v>156</v>
      </c>
      <c r="B155" s="3" t="str">
        <f>'Razzball Projections'!B219</f>
        <v>Shonn Greene</v>
      </c>
      <c r="C155" s="2" t="str">
        <f>VLOOKUP(B155,'Razzball Projections'!$B$2:$W$322,2,FALSE)</f>
        <v>RB</v>
      </c>
      <c r="D155" s="2" t="str">
        <f>VLOOKUP(B155,'Razzball Projections'!$B$2:$W$322,3,FALSE)</f>
        <v>TEN</v>
      </c>
      <c r="F155" s="8">
        <f>VLOOKUP(B155,'Fantasy Pros ECR'!$B$6:$H$312,7,FALSE)</f>
        <v>142.07499999999999</v>
      </c>
      <c r="G155" s="8">
        <f>VLOOKUP(B155,'Fantasy Pros ADP'!$B$6:$M$253,12,FALSE)</f>
        <v>171</v>
      </c>
      <c r="H155" s="2">
        <f>VLOOKUP(B155,'Razzball Projections'!$B$2:$W$322,4,FALSE)</f>
        <v>0</v>
      </c>
      <c r="I155" s="2">
        <f>VLOOKUP(B155,'Razzball Projections'!$B$2:$W$322,5,FALSE)</f>
        <v>0</v>
      </c>
      <c r="J155" s="2">
        <f>VLOOKUP(B155,'Razzball Projections'!$B$2:$W$322,6,FALSE)</f>
        <v>0</v>
      </c>
      <c r="K155" s="2">
        <f>VLOOKUP(B155,'Razzball Projections'!$B$2:$W$322,7,FALSE)</f>
        <v>0</v>
      </c>
      <c r="L155" s="2">
        <f>VLOOKUP(B155,'Razzball Projections'!$B$2:$W$322,8,FALSE)</f>
        <v>0</v>
      </c>
      <c r="M155" s="2">
        <f>VLOOKUP(B155,'Razzball Projections'!$B$2:$W$322,9,FALSE)</f>
        <v>0</v>
      </c>
      <c r="N155" s="2">
        <f>VLOOKUP(B155,'Razzball Projections'!$B$2:$W$322,10,FALSE)</f>
        <v>111</v>
      </c>
      <c r="O155" s="2">
        <f>VLOOKUP(B155,'Razzball Projections'!$B$2:$W$322,11,FALSE)</f>
        <v>467</v>
      </c>
      <c r="P155" s="2">
        <f>VLOOKUP(B155,'Razzball Projections'!$B$2:$W$322,12,FALSE)</f>
        <v>3</v>
      </c>
      <c r="Q155" s="2">
        <f>VLOOKUP(B155,'Razzball Projections'!$B$2:$W$322,13,FALSE)</f>
        <v>1</v>
      </c>
      <c r="R155" s="2">
        <f>VLOOKUP(B155,'Razzball Projections'!$B$2:$W$322,14,FALSE)</f>
        <v>16</v>
      </c>
      <c r="S155" s="2">
        <f>VLOOKUP(B155,'Razzball Projections'!$B$2:$W$322,15,FALSE)</f>
        <v>79</v>
      </c>
      <c r="T155" s="2">
        <f>VLOOKUP(B155,'Razzball Projections'!$B$2:$W$322,16,FALSE)</f>
        <v>0</v>
      </c>
      <c r="U155" s="8">
        <f>VLOOKUP(B155,'Razzball Projections'!$B$2:$W$322,17,FALSE)</f>
        <v>71.599999999999994</v>
      </c>
      <c r="V155" s="8">
        <f>VLOOKUP(B155,'Razzball Projections'!$B$2:$W$322,18,FALSE)</f>
        <v>79.599999999999994</v>
      </c>
      <c r="W155" s="8">
        <f>VLOOKUP(B155,'Razzball Projections'!$B$2:$W$322,19,FALSE)</f>
        <v>87.6</v>
      </c>
      <c r="X155" s="7">
        <f>VLOOKUP(B155,'Razzball Projections'!$B$2:$W$322,20,FALSE)</f>
        <v>1</v>
      </c>
      <c r="Y155" s="7">
        <f>VLOOKUP(B155,'Razzball Projections'!$B$2:$W$322,21,FALSE)</f>
        <v>1</v>
      </c>
      <c r="Z155" s="7">
        <f>VLOOKUP(B155,'Razzball Projections'!$B$2:$W$322,22,FALSE)</f>
        <v>1</v>
      </c>
    </row>
    <row r="156" spans="1:26">
      <c r="A156" s="6">
        <f>VLOOKUP(B156&amp;"*",'Razzball Rankings'!$B$5:$G$204,6,FALSE)</f>
        <v>157</v>
      </c>
      <c r="B156" s="3" t="str">
        <f>'Razzball Projections'!B158</f>
        <v>Chris Givens</v>
      </c>
      <c r="C156" s="2" t="str">
        <f>VLOOKUP(B156,'Razzball Projections'!$B$2:$W$322,2,FALSE)</f>
        <v>WR</v>
      </c>
      <c r="D156" s="2" t="str">
        <f>VLOOKUP(B156,'Razzball Projections'!$B$2:$W$322,3,FALSE)</f>
        <v>STL</v>
      </c>
      <c r="F156" s="8">
        <f>VLOOKUP(B156,'Fantasy Pros ECR'!$B$6:$H$312,7,FALSE)</f>
        <v>182.33333329999999</v>
      </c>
      <c r="G156" s="8" t="e">
        <f>VLOOKUP(B156,'Fantasy Pros ADP'!$B$6:$M$253,12,FALSE)</f>
        <v>#N/A</v>
      </c>
      <c r="H156" s="2">
        <f>VLOOKUP(B156,'Razzball Projections'!$B$2:$W$322,4,FALSE)</f>
        <v>0</v>
      </c>
      <c r="I156" s="2">
        <f>VLOOKUP(B156,'Razzball Projections'!$B$2:$W$322,5,FALSE)</f>
        <v>0</v>
      </c>
      <c r="J156" s="2">
        <f>VLOOKUP(B156,'Razzball Projections'!$B$2:$W$322,6,FALSE)</f>
        <v>0</v>
      </c>
      <c r="K156" s="2">
        <f>VLOOKUP(B156,'Razzball Projections'!$B$2:$W$322,7,FALSE)</f>
        <v>0</v>
      </c>
      <c r="L156" s="2">
        <f>VLOOKUP(B156,'Razzball Projections'!$B$2:$W$322,8,FALSE)</f>
        <v>0</v>
      </c>
      <c r="M156" s="2">
        <f>VLOOKUP(B156,'Razzball Projections'!$B$2:$W$322,9,FALSE)</f>
        <v>0</v>
      </c>
      <c r="N156" s="2">
        <f>VLOOKUP(B156,'Razzball Projections'!$B$2:$W$322,10,FALSE)</f>
        <v>2</v>
      </c>
      <c r="O156" s="2">
        <f>VLOOKUP(B156,'Razzball Projections'!$B$2:$W$322,11,FALSE)</f>
        <v>16</v>
      </c>
      <c r="P156" s="2">
        <f>VLOOKUP(B156,'Razzball Projections'!$B$2:$W$322,12,FALSE)</f>
        <v>0</v>
      </c>
      <c r="Q156" s="2">
        <f>VLOOKUP(B156,'Razzball Projections'!$B$2:$W$322,13,FALSE)</f>
        <v>1</v>
      </c>
      <c r="R156" s="2">
        <f>VLOOKUP(B156,'Razzball Projections'!$B$2:$W$322,14,FALSE)</f>
        <v>45</v>
      </c>
      <c r="S156" s="2">
        <f>VLOOKUP(B156,'Razzball Projections'!$B$2:$W$322,15,FALSE)</f>
        <v>646</v>
      </c>
      <c r="T156" s="2">
        <f>VLOOKUP(B156,'Razzball Projections'!$B$2:$W$322,16,FALSE)</f>
        <v>3</v>
      </c>
      <c r="U156" s="8">
        <f>VLOOKUP(B156,'Razzball Projections'!$B$2:$W$322,17,FALSE)</f>
        <v>82.55</v>
      </c>
      <c r="V156" s="8">
        <f>VLOOKUP(B156,'Razzball Projections'!$B$2:$W$322,18,FALSE)</f>
        <v>105.05</v>
      </c>
      <c r="W156" s="8">
        <f>VLOOKUP(B156,'Razzball Projections'!$B$2:$W$322,19,FALSE)</f>
        <v>127.55</v>
      </c>
      <c r="X156" s="7">
        <f>VLOOKUP(B156,'Razzball Projections'!$B$2:$W$322,20,FALSE)</f>
        <v>0</v>
      </c>
      <c r="Y156" s="7">
        <f>VLOOKUP(B156,'Razzball Projections'!$B$2:$W$322,21,FALSE)</f>
        <v>0</v>
      </c>
      <c r="Z156" s="7">
        <f>VLOOKUP(B156,'Razzball Projections'!$B$2:$W$322,22,FALSE)</f>
        <v>0</v>
      </c>
    </row>
    <row r="157" spans="1:26">
      <c r="A157" s="6">
        <f>VLOOKUP(B157&amp;"*",'Razzball Rankings'!$B$5:$G$204,6,FALSE)</f>
        <v>158</v>
      </c>
      <c r="B157" s="3" t="str">
        <f>'Razzball Projections'!B218</f>
        <v>Travis Kelce</v>
      </c>
      <c r="C157" s="2" t="str">
        <f>VLOOKUP(B157,'Razzball Projections'!$B$2:$W$322,2,FALSE)</f>
        <v>TE</v>
      </c>
      <c r="D157" s="2" t="str">
        <f>VLOOKUP(B157,'Razzball Projections'!$B$2:$W$322,3,FALSE)</f>
        <v>KC</v>
      </c>
      <c r="F157" s="8">
        <f>VLOOKUP(B157,'Fantasy Pros ECR'!$B$6:$H$312,7,FALSE)</f>
        <v>162.58333329999999</v>
      </c>
      <c r="G157" s="8">
        <f>VLOOKUP(B157,'Fantasy Pros ADP'!$B$6:$M$253,12,FALSE)</f>
        <v>170</v>
      </c>
      <c r="H157" s="2">
        <f>VLOOKUP(B157,'Razzball Projections'!$B$2:$W$322,4,FALSE)</f>
        <v>0</v>
      </c>
      <c r="I157" s="2">
        <f>VLOOKUP(B157,'Razzball Projections'!$B$2:$W$322,5,FALSE)</f>
        <v>0</v>
      </c>
      <c r="J157" s="2">
        <f>VLOOKUP(B157,'Razzball Projections'!$B$2:$W$322,6,FALSE)</f>
        <v>0</v>
      </c>
      <c r="K157" s="2">
        <f>VLOOKUP(B157,'Razzball Projections'!$B$2:$W$322,7,FALSE)</f>
        <v>0</v>
      </c>
      <c r="L157" s="2">
        <f>VLOOKUP(B157,'Razzball Projections'!$B$2:$W$322,8,FALSE)</f>
        <v>0</v>
      </c>
      <c r="M157" s="2">
        <f>VLOOKUP(B157,'Razzball Projections'!$B$2:$W$322,9,FALSE)</f>
        <v>0</v>
      </c>
      <c r="N157" s="2">
        <f>VLOOKUP(B157,'Razzball Projections'!$B$2:$W$322,10,FALSE)</f>
        <v>0</v>
      </c>
      <c r="O157" s="2">
        <f>VLOOKUP(B157,'Razzball Projections'!$B$2:$W$322,11,FALSE)</f>
        <v>0</v>
      </c>
      <c r="P157" s="2">
        <f>VLOOKUP(B157,'Razzball Projections'!$B$2:$W$322,12,FALSE)</f>
        <v>0</v>
      </c>
      <c r="Q157" s="2">
        <f>VLOOKUP(B157,'Razzball Projections'!$B$2:$W$322,13,FALSE)</f>
        <v>1</v>
      </c>
      <c r="R157" s="2">
        <f>VLOOKUP(B157,'Razzball Projections'!$B$2:$W$322,14,FALSE)</f>
        <v>34</v>
      </c>
      <c r="S157" s="2">
        <f>VLOOKUP(B157,'Razzball Projections'!$B$2:$W$322,15,FALSE)</f>
        <v>398</v>
      </c>
      <c r="T157" s="2">
        <f>VLOOKUP(B157,'Razzball Projections'!$B$2:$W$322,16,FALSE)</f>
        <v>3</v>
      </c>
      <c r="U157" s="8">
        <f>VLOOKUP(B157,'Razzball Projections'!$B$2:$W$322,17,FALSE)</f>
        <v>53.8</v>
      </c>
      <c r="V157" s="8">
        <f>VLOOKUP(B157,'Razzball Projections'!$B$2:$W$322,18,FALSE)</f>
        <v>70.8</v>
      </c>
      <c r="W157" s="8">
        <f>VLOOKUP(B157,'Razzball Projections'!$B$2:$W$322,19,FALSE)</f>
        <v>87.8</v>
      </c>
      <c r="X157" s="7">
        <f>VLOOKUP(B157,'Razzball Projections'!$B$2:$W$322,20,FALSE)</f>
        <v>0</v>
      </c>
      <c r="Y157" s="7">
        <f>VLOOKUP(B157,'Razzball Projections'!$B$2:$W$322,21,FALSE)</f>
        <v>0</v>
      </c>
      <c r="Z157" s="7">
        <f>VLOOKUP(B157,'Razzball Projections'!$B$2:$W$322,22,FALSE)</f>
        <v>0</v>
      </c>
    </row>
    <row r="158" spans="1:26">
      <c r="A158" s="6">
        <f>VLOOKUP(B158&amp;"*",'Razzball Rankings'!$B$5:$G$204,6,FALSE)</f>
        <v>159</v>
      </c>
      <c r="B158" s="3" t="str">
        <f>'Razzball Projections'!B212</f>
        <v>Lance Dunbar</v>
      </c>
      <c r="C158" s="2" t="str">
        <f>VLOOKUP(B158,'Razzball Projections'!$B$2:$W$322,2,FALSE)</f>
        <v>RB</v>
      </c>
      <c r="D158" s="2" t="str">
        <f>VLOOKUP(B158,'Razzball Projections'!$B$2:$W$322,3,FALSE)</f>
        <v>DAL</v>
      </c>
      <c r="F158" s="8">
        <f>VLOOKUP(B158,'Fantasy Pros ECR'!$B$6:$H$312,7,FALSE)</f>
        <v>153.35483869999999</v>
      </c>
      <c r="G158" s="8">
        <f>VLOOKUP(B158,'Fantasy Pros ADP'!$B$6:$M$253,12,FALSE)</f>
        <v>191.5</v>
      </c>
      <c r="H158" s="2">
        <f>VLOOKUP(B158,'Razzball Projections'!$B$2:$W$322,4,FALSE)</f>
        <v>0</v>
      </c>
      <c r="I158" s="2">
        <f>VLOOKUP(B158,'Razzball Projections'!$B$2:$W$322,5,FALSE)</f>
        <v>0</v>
      </c>
      <c r="J158" s="2">
        <f>VLOOKUP(B158,'Razzball Projections'!$B$2:$W$322,6,FALSE)</f>
        <v>0</v>
      </c>
      <c r="K158" s="2">
        <f>VLOOKUP(B158,'Razzball Projections'!$B$2:$W$322,7,FALSE)</f>
        <v>0</v>
      </c>
      <c r="L158" s="2">
        <f>VLOOKUP(B158,'Razzball Projections'!$B$2:$W$322,8,FALSE)</f>
        <v>0</v>
      </c>
      <c r="M158" s="2">
        <f>VLOOKUP(B158,'Razzball Projections'!$B$2:$W$322,9,FALSE)</f>
        <v>0</v>
      </c>
      <c r="N158" s="2">
        <f>VLOOKUP(B158,'Razzball Projections'!$B$2:$W$322,10,FALSE)</f>
        <v>71</v>
      </c>
      <c r="O158" s="2">
        <f>VLOOKUP(B158,'Razzball Projections'!$B$2:$W$322,11,FALSE)</f>
        <v>321</v>
      </c>
      <c r="P158" s="2">
        <f>VLOOKUP(B158,'Razzball Projections'!$B$2:$W$322,12,FALSE)</f>
        <v>3</v>
      </c>
      <c r="Q158" s="2">
        <f>VLOOKUP(B158,'Razzball Projections'!$B$2:$W$322,13,FALSE)</f>
        <v>0</v>
      </c>
      <c r="R158" s="2">
        <f>VLOOKUP(B158,'Razzball Projections'!$B$2:$W$322,14,FALSE)</f>
        <v>21</v>
      </c>
      <c r="S158" s="2">
        <f>VLOOKUP(B158,'Razzball Projections'!$B$2:$W$322,15,FALSE)</f>
        <v>166</v>
      </c>
      <c r="T158" s="2">
        <f>VLOOKUP(B158,'Razzball Projections'!$B$2:$W$322,16,FALSE)</f>
        <v>1</v>
      </c>
      <c r="U158" s="8">
        <f>VLOOKUP(B158,'Razzball Projections'!$B$2:$W$322,17,FALSE)</f>
        <v>70.900000000000006</v>
      </c>
      <c r="V158" s="8">
        <f>VLOOKUP(B158,'Razzball Projections'!$B$2:$W$322,18,FALSE)</f>
        <v>81.400000000000006</v>
      </c>
      <c r="W158" s="8">
        <f>VLOOKUP(B158,'Razzball Projections'!$B$2:$W$322,19,FALSE)</f>
        <v>91.9</v>
      </c>
      <c r="X158" s="7">
        <f>VLOOKUP(B158,'Razzball Projections'!$B$2:$W$322,20,FALSE)</f>
        <v>1</v>
      </c>
      <c r="Y158" s="7">
        <f>VLOOKUP(B158,'Razzball Projections'!$B$2:$W$322,21,FALSE)</f>
        <v>0</v>
      </c>
      <c r="Z158" s="7">
        <f>VLOOKUP(B158,'Razzball Projections'!$B$2:$W$322,22,FALSE)</f>
        <v>0</v>
      </c>
    </row>
    <row r="159" spans="1:26">
      <c r="A159" s="6">
        <f>VLOOKUP(B159&amp;"*",'Razzball Rankings'!$B$5:$G$204,6,FALSE)</f>
        <v>160</v>
      </c>
      <c r="B159" s="3" t="str">
        <f>'Razzball Projections'!B152</f>
        <v>Malcom Floyd</v>
      </c>
      <c r="C159" s="2" t="str">
        <f>VLOOKUP(B159,'Razzball Projections'!$B$2:$W$322,2,FALSE)</f>
        <v>WR</v>
      </c>
      <c r="D159" s="2" t="str">
        <f>VLOOKUP(B159,'Razzball Projections'!$B$2:$W$322,3,FALSE)</f>
        <v>SD</v>
      </c>
      <c r="F159" s="8">
        <f>VLOOKUP(B159,'Fantasy Pros ECR'!$B$6:$H$312,7,FALSE)</f>
        <v>154.15789470000001</v>
      </c>
      <c r="G159" s="8" t="e">
        <f>VLOOKUP(B159,'Fantasy Pros ADP'!$B$6:$M$253,12,FALSE)</f>
        <v>#N/A</v>
      </c>
      <c r="H159" s="2">
        <f>VLOOKUP(B159,'Razzball Projections'!$B$2:$W$322,4,FALSE)</f>
        <v>0</v>
      </c>
      <c r="I159" s="2">
        <f>VLOOKUP(B159,'Razzball Projections'!$B$2:$W$322,5,FALSE)</f>
        <v>0</v>
      </c>
      <c r="J159" s="2">
        <f>VLOOKUP(B159,'Razzball Projections'!$B$2:$W$322,6,FALSE)</f>
        <v>0</v>
      </c>
      <c r="K159" s="2">
        <f>VLOOKUP(B159,'Razzball Projections'!$B$2:$W$322,7,FALSE)</f>
        <v>0</v>
      </c>
      <c r="L159" s="2">
        <f>VLOOKUP(B159,'Razzball Projections'!$B$2:$W$322,8,FALSE)</f>
        <v>0</v>
      </c>
      <c r="M159" s="2">
        <f>VLOOKUP(B159,'Razzball Projections'!$B$2:$W$322,9,FALSE)</f>
        <v>0</v>
      </c>
      <c r="N159" s="2">
        <f>VLOOKUP(B159,'Razzball Projections'!$B$2:$W$322,10,FALSE)</f>
        <v>0</v>
      </c>
      <c r="O159" s="2">
        <f>VLOOKUP(B159,'Razzball Projections'!$B$2:$W$322,11,FALSE)</f>
        <v>0</v>
      </c>
      <c r="P159" s="2">
        <f>VLOOKUP(B159,'Razzball Projections'!$B$2:$W$322,12,FALSE)</f>
        <v>0</v>
      </c>
      <c r="Q159" s="2">
        <f>VLOOKUP(B159,'Razzball Projections'!$B$2:$W$322,13,FALSE)</f>
        <v>1</v>
      </c>
      <c r="R159" s="2">
        <f>VLOOKUP(B159,'Razzball Projections'!$B$2:$W$322,14,FALSE)</f>
        <v>49</v>
      </c>
      <c r="S159" s="2">
        <f>VLOOKUP(B159,'Razzball Projections'!$B$2:$W$322,15,FALSE)</f>
        <v>595</v>
      </c>
      <c r="T159" s="2">
        <f>VLOOKUP(B159,'Razzball Projections'!$B$2:$W$322,16,FALSE)</f>
        <v>4</v>
      </c>
      <c r="U159" s="8">
        <f>VLOOKUP(B159,'Razzball Projections'!$B$2:$W$322,17,FALSE)</f>
        <v>82.5</v>
      </c>
      <c r="V159" s="8">
        <f>VLOOKUP(B159,'Razzball Projections'!$B$2:$W$322,18,FALSE)</f>
        <v>107</v>
      </c>
      <c r="W159" s="8">
        <f>VLOOKUP(B159,'Razzball Projections'!$B$2:$W$322,19,FALSE)</f>
        <v>131.5</v>
      </c>
      <c r="X159" s="7">
        <f>VLOOKUP(B159,'Razzball Projections'!$B$2:$W$322,20,FALSE)</f>
        <v>0</v>
      </c>
      <c r="Y159" s="7">
        <f>VLOOKUP(B159,'Razzball Projections'!$B$2:$W$322,21,FALSE)</f>
        <v>0</v>
      </c>
      <c r="Z159" s="7">
        <f>VLOOKUP(B159,'Razzball Projections'!$B$2:$W$322,22,FALSE)</f>
        <v>0</v>
      </c>
    </row>
    <row r="160" spans="1:26">
      <c r="A160" s="6">
        <f>VLOOKUP(B160&amp;"*",'Razzball Rankings'!$B$5:$G$204,6,FALSE)</f>
        <v>161</v>
      </c>
      <c r="B160" s="3" t="str">
        <f>'Razzball Projections'!B213</f>
        <v>Jonathan Stewart</v>
      </c>
      <c r="C160" s="2" t="str">
        <f>VLOOKUP(B160,'Razzball Projections'!$B$2:$W$322,2,FALSE)</f>
        <v>RB</v>
      </c>
      <c r="D160" s="2" t="str">
        <f>VLOOKUP(B160,'Razzball Projections'!$B$2:$W$322,3,FALSE)</f>
        <v>CAR</v>
      </c>
      <c r="F160" s="8">
        <f>VLOOKUP(B160,'Fantasy Pros ECR'!$B$6:$H$312,7,FALSE)</f>
        <v>144.1025641</v>
      </c>
      <c r="G160" s="8">
        <f>VLOOKUP(B160,'Fantasy Pros ADP'!$B$6:$M$253,12,FALSE)</f>
        <v>180.66666666666666</v>
      </c>
      <c r="H160" s="2">
        <f>VLOOKUP(B160,'Razzball Projections'!$B$2:$W$322,4,FALSE)</f>
        <v>0</v>
      </c>
      <c r="I160" s="2">
        <f>VLOOKUP(B160,'Razzball Projections'!$B$2:$W$322,5,FALSE)</f>
        <v>0</v>
      </c>
      <c r="J160" s="2">
        <f>VLOOKUP(B160,'Razzball Projections'!$B$2:$W$322,6,FALSE)</f>
        <v>0</v>
      </c>
      <c r="K160" s="2">
        <f>VLOOKUP(B160,'Razzball Projections'!$B$2:$W$322,7,FALSE)</f>
        <v>0</v>
      </c>
      <c r="L160" s="2">
        <f>VLOOKUP(B160,'Razzball Projections'!$B$2:$W$322,8,FALSE)</f>
        <v>0</v>
      </c>
      <c r="M160" s="2">
        <f>VLOOKUP(B160,'Razzball Projections'!$B$2:$W$322,9,FALSE)</f>
        <v>0</v>
      </c>
      <c r="N160" s="2">
        <f>VLOOKUP(B160,'Razzball Projections'!$B$2:$W$322,10,FALSE)</f>
        <v>99</v>
      </c>
      <c r="O160" s="2">
        <f>VLOOKUP(B160,'Razzball Projections'!$B$2:$W$322,11,FALSE)</f>
        <v>397</v>
      </c>
      <c r="P160" s="2">
        <f>VLOOKUP(B160,'Razzball Projections'!$B$2:$W$322,12,FALSE)</f>
        <v>2</v>
      </c>
      <c r="Q160" s="2">
        <f>VLOOKUP(B160,'Razzball Projections'!$B$2:$W$322,13,FALSE)</f>
        <v>1</v>
      </c>
      <c r="R160" s="2">
        <f>VLOOKUP(B160,'Razzball Projections'!$B$2:$W$322,14,FALSE)</f>
        <v>20</v>
      </c>
      <c r="S160" s="2">
        <f>VLOOKUP(B160,'Razzball Projections'!$B$2:$W$322,15,FALSE)</f>
        <v>151</v>
      </c>
      <c r="T160" s="2">
        <f>VLOOKUP(B160,'Razzball Projections'!$B$2:$W$322,16,FALSE)</f>
        <v>1</v>
      </c>
      <c r="U160" s="8">
        <f>VLOOKUP(B160,'Razzball Projections'!$B$2:$W$322,17,FALSE)</f>
        <v>70.8</v>
      </c>
      <c r="V160" s="8">
        <f>VLOOKUP(B160,'Razzball Projections'!$B$2:$W$322,18,FALSE)</f>
        <v>80.8</v>
      </c>
      <c r="W160" s="8">
        <f>VLOOKUP(B160,'Razzball Projections'!$B$2:$W$322,19,FALSE)</f>
        <v>90.8</v>
      </c>
      <c r="X160" s="7">
        <f>VLOOKUP(B160,'Razzball Projections'!$B$2:$W$322,20,FALSE)</f>
        <v>1</v>
      </c>
      <c r="Y160" s="7">
        <f>VLOOKUP(B160,'Razzball Projections'!$B$2:$W$322,21,FALSE)</f>
        <v>1</v>
      </c>
      <c r="Z160" s="7">
        <f>VLOOKUP(B160,'Razzball Projections'!$B$2:$W$322,22,FALSE)</f>
        <v>1</v>
      </c>
    </row>
    <row r="161" spans="1:26">
      <c r="A161" s="6">
        <f>VLOOKUP(B161&amp;"*",'Razzball Rankings'!$B$5:$G$204,6,FALSE)</f>
        <v>162</v>
      </c>
      <c r="B161" s="3" t="str">
        <f>'Razzball Projections'!B164</f>
        <v>Jordan Matthews</v>
      </c>
      <c r="C161" s="2" t="str">
        <f>VLOOKUP(B161,'Razzball Projections'!$B$2:$W$322,2,FALSE)</f>
        <v>WR</v>
      </c>
      <c r="D161" s="2" t="str">
        <f>VLOOKUP(B161,'Razzball Projections'!$B$2:$W$322,3,FALSE)</f>
        <v>PHI</v>
      </c>
      <c r="F161" s="8">
        <f>VLOOKUP(B161,'Fantasy Pros ECR'!$B$6:$H$312,7,FALSE)</f>
        <v>139.2380952</v>
      </c>
      <c r="G161" s="8">
        <f>VLOOKUP(B161,'Fantasy Pros ADP'!$B$6:$M$253,12,FALSE)</f>
        <v>163.33333333333334</v>
      </c>
      <c r="H161" s="2">
        <f>VLOOKUP(B161,'Razzball Projections'!$B$2:$W$322,4,FALSE)</f>
        <v>0</v>
      </c>
      <c r="I161" s="2">
        <f>VLOOKUP(B161,'Razzball Projections'!$B$2:$W$322,5,FALSE)</f>
        <v>0</v>
      </c>
      <c r="J161" s="2">
        <f>VLOOKUP(B161,'Razzball Projections'!$B$2:$W$322,6,FALSE)</f>
        <v>0</v>
      </c>
      <c r="K161" s="2">
        <f>VLOOKUP(B161,'Razzball Projections'!$B$2:$W$322,7,FALSE)</f>
        <v>0</v>
      </c>
      <c r="L161" s="2">
        <f>VLOOKUP(B161,'Razzball Projections'!$B$2:$W$322,8,FALSE)</f>
        <v>0</v>
      </c>
      <c r="M161" s="2">
        <f>VLOOKUP(B161,'Razzball Projections'!$B$2:$W$322,9,FALSE)</f>
        <v>0</v>
      </c>
      <c r="N161" s="2">
        <f>VLOOKUP(B161,'Razzball Projections'!$B$2:$W$322,10,FALSE)</f>
        <v>0</v>
      </c>
      <c r="O161" s="2">
        <f>VLOOKUP(B161,'Razzball Projections'!$B$2:$W$322,11,FALSE)</f>
        <v>0</v>
      </c>
      <c r="P161" s="2">
        <f>VLOOKUP(B161,'Razzball Projections'!$B$2:$W$322,12,FALSE)</f>
        <v>0</v>
      </c>
      <c r="Q161" s="2">
        <f>VLOOKUP(B161,'Razzball Projections'!$B$2:$W$322,13,FALSE)</f>
        <v>1</v>
      </c>
      <c r="R161" s="2">
        <f>VLOOKUP(B161,'Razzball Projections'!$B$2:$W$322,14,FALSE)</f>
        <v>44</v>
      </c>
      <c r="S161" s="2">
        <f>VLOOKUP(B161,'Razzball Projections'!$B$2:$W$322,15,FALSE)</f>
        <v>599</v>
      </c>
      <c r="T161" s="2">
        <f>VLOOKUP(B161,'Razzball Projections'!$B$2:$W$322,16,FALSE)</f>
        <v>4</v>
      </c>
      <c r="U161" s="8">
        <f>VLOOKUP(B161,'Razzball Projections'!$B$2:$W$322,17,FALSE)</f>
        <v>79.900000000000006</v>
      </c>
      <c r="V161" s="8">
        <f>VLOOKUP(B161,'Razzball Projections'!$B$2:$W$322,18,FALSE)</f>
        <v>101.9</v>
      </c>
      <c r="W161" s="8">
        <f>VLOOKUP(B161,'Razzball Projections'!$B$2:$W$322,19,FALSE)</f>
        <v>123.9</v>
      </c>
      <c r="X161" s="7">
        <f>VLOOKUP(B161,'Razzball Projections'!$B$2:$W$322,20,FALSE)</f>
        <v>0</v>
      </c>
      <c r="Y161" s="7">
        <f>VLOOKUP(B161,'Razzball Projections'!$B$2:$W$322,21,FALSE)</f>
        <v>0</v>
      </c>
      <c r="Z161" s="7">
        <f>VLOOKUP(B161,'Razzball Projections'!$B$2:$W$322,22,FALSE)</f>
        <v>0</v>
      </c>
    </row>
    <row r="162" spans="1:26">
      <c r="A162" s="6">
        <f>VLOOKUP(B162&amp;"*",'Razzball Rankings'!$B$5:$G$204,6,FALSE)</f>
        <v>163</v>
      </c>
      <c r="B162" s="3" t="str">
        <f>'Razzball Projections'!B161</f>
        <v>Levine Toilolo</v>
      </c>
      <c r="C162" s="2" t="str">
        <f>VLOOKUP(B162,'Razzball Projections'!$B$2:$W$322,2,FALSE)</f>
        <v>TE</v>
      </c>
      <c r="D162" s="2" t="str">
        <f>VLOOKUP(B162,'Razzball Projections'!$B$2:$W$322,3,FALSE)</f>
        <v>ATL</v>
      </c>
      <c r="F162" s="8">
        <f>VLOOKUP(B162,'Fantasy Pros ECR'!$B$6:$H$312,7,FALSE)</f>
        <v>192.25</v>
      </c>
      <c r="G162" s="8" t="e">
        <f>VLOOKUP(B162,'Fantasy Pros ADP'!$B$6:$M$253,12,FALSE)</f>
        <v>#N/A</v>
      </c>
      <c r="H162" s="2">
        <f>VLOOKUP(B162,'Razzball Projections'!$B$2:$W$322,4,FALSE)</f>
        <v>0</v>
      </c>
      <c r="I162" s="2">
        <f>VLOOKUP(B162,'Razzball Projections'!$B$2:$W$322,5,FALSE)</f>
        <v>0</v>
      </c>
      <c r="J162" s="2">
        <f>VLOOKUP(B162,'Razzball Projections'!$B$2:$W$322,6,FALSE)</f>
        <v>0</v>
      </c>
      <c r="K162" s="2">
        <f>VLOOKUP(B162,'Razzball Projections'!$B$2:$W$322,7,FALSE)</f>
        <v>0</v>
      </c>
      <c r="L162" s="2">
        <f>VLOOKUP(B162,'Razzball Projections'!$B$2:$W$322,8,FALSE)</f>
        <v>0</v>
      </c>
      <c r="M162" s="2">
        <f>VLOOKUP(B162,'Razzball Projections'!$B$2:$W$322,9,FALSE)</f>
        <v>0</v>
      </c>
      <c r="N162" s="2">
        <f>VLOOKUP(B162,'Razzball Projections'!$B$2:$W$322,10,FALSE)</f>
        <v>0</v>
      </c>
      <c r="O162" s="2">
        <f>VLOOKUP(B162,'Razzball Projections'!$B$2:$W$322,11,FALSE)</f>
        <v>0</v>
      </c>
      <c r="P162" s="2">
        <f>VLOOKUP(B162,'Razzball Projections'!$B$2:$W$322,12,FALSE)</f>
        <v>0</v>
      </c>
      <c r="Q162" s="2">
        <f>VLOOKUP(B162,'Razzball Projections'!$B$2:$W$322,13,FALSE)</f>
        <v>0</v>
      </c>
      <c r="R162" s="2">
        <f>VLOOKUP(B162,'Razzball Projections'!$B$2:$W$322,14,FALSE)</f>
        <v>47</v>
      </c>
      <c r="S162" s="2">
        <f>VLOOKUP(B162,'Razzball Projections'!$B$2:$W$322,15,FALSE)</f>
        <v>496</v>
      </c>
      <c r="T162" s="2">
        <f>VLOOKUP(B162,'Razzball Projections'!$B$2:$W$322,16,FALSE)</f>
        <v>5</v>
      </c>
      <c r="U162" s="8">
        <f>VLOOKUP(B162,'Razzball Projections'!$B$2:$W$322,17,FALSE)</f>
        <v>79.599999999999994</v>
      </c>
      <c r="V162" s="8">
        <f>VLOOKUP(B162,'Razzball Projections'!$B$2:$W$322,18,FALSE)</f>
        <v>103.1</v>
      </c>
      <c r="W162" s="8">
        <f>VLOOKUP(B162,'Razzball Projections'!$B$2:$W$322,19,FALSE)</f>
        <v>126.6</v>
      </c>
      <c r="X162" s="7">
        <f>VLOOKUP(B162,'Razzball Projections'!$B$2:$W$322,20,FALSE)</f>
        <v>0</v>
      </c>
      <c r="Y162" s="7">
        <f>VLOOKUP(B162,'Razzball Projections'!$B$2:$W$322,21,FALSE)</f>
        <v>0</v>
      </c>
      <c r="Z162" s="7">
        <f>VLOOKUP(B162,'Razzball Projections'!$B$2:$W$322,22,FALSE)</f>
        <v>0</v>
      </c>
    </row>
    <row r="163" spans="1:26">
      <c r="A163" s="6">
        <f>VLOOKUP(B163&amp;"*",'Razzball Rankings'!$B$5:$G$204,6,FALSE)</f>
        <v>164</v>
      </c>
      <c r="B163" s="3" t="str">
        <f>'Razzball Projections'!B242</f>
        <v>LeGarrette Blount</v>
      </c>
      <c r="C163" s="2" t="str">
        <f>VLOOKUP(B163,'Razzball Projections'!$B$2:$W$322,2,FALSE)</f>
        <v>RB</v>
      </c>
      <c r="D163" s="2" t="str">
        <f>VLOOKUP(B163,'Razzball Projections'!$B$2:$W$322,3,FALSE)</f>
        <v>PIT</v>
      </c>
      <c r="F163" s="8">
        <f>VLOOKUP(B163,'Fantasy Pros ECR'!$B$6:$H$312,7,FALSE)</f>
        <v>137.6341463</v>
      </c>
      <c r="G163" s="8">
        <f>VLOOKUP(B163,'Fantasy Pros ADP'!$B$6:$M$253,12,FALSE)</f>
        <v>149.80000000000001</v>
      </c>
      <c r="H163" s="2">
        <f>VLOOKUP(B163,'Razzball Projections'!$B$2:$W$322,4,FALSE)</f>
        <v>0</v>
      </c>
      <c r="I163" s="2">
        <f>VLOOKUP(B163,'Razzball Projections'!$B$2:$W$322,5,FALSE)</f>
        <v>0</v>
      </c>
      <c r="J163" s="2">
        <f>VLOOKUP(B163,'Razzball Projections'!$B$2:$W$322,6,FALSE)</f>
        <v>0</v>
      </c>
      <c r="K163" s="2">
        <f>VLOOKUP(B163,'Razzball Projections'!$B$2:$W$322,7,FALSE)</f>
        <v>0</v>
      </c>
      <c r="L163" s="2">
        <f>VLOOKUP(B163,'Razzball Projections'!$B$2:$W$322,8,FALSE)</f>
        <v>0</v>
      </c>
      <c r="M163" s="2">
        <f>VLOOKUP(B163,'Razzball Projections'!$B$2:$W$322,9,FALSE)</f>
        <v>0</v>
      </c>
      <c r="N163" s="2">
        <f>VLOOKUP(B163,'Razzball Projections'!$B$2:$W$322,10,FALSE)</f>
        <v>109</v>
      </c>
      <c r="O163" s="2">
        <f>VLOOKUP(B163,'Razzball Projections'!$B$2:$W$322,11,FALSE)</f>
        <v>438</v>
      </c>
      <c r="P163" s="2">
        <f>VLOOKUP(B163,'Razzball Projections'!$B$2:$W$322,12,FALSE)</f>
        <v>4</v>
      </c>
      <c r="Q163" s="2">
        <f>VLOOKUP(B163,'Razzball Projections'!$B$2:$W$322,13,FALSE)</f>
        <v>2</v>
      </c>
      <c r="R163" s="2">
        <f>VLOOKUP(B163,'Razzball Projections'!$B$2:$W$322,14,FALSE)</f>
        <v>5</v>
      </c>
      <c r="S163" s="2">
        <f>VLOOKUP(B163,'Razzball Projections'!$B$2:$W$322,15,FALSE)</f>
        <v>42</v>
      </c>
      <c r="T163" s="2">
        <f>VLOOKUP(B163,'Razzball Projections'!$B$2:$W$322,16,FALSE)</f>
        <v>0</v>
      </c>
      <c r="U163" s="8">
        <f>VLOOKUP(B163,'Razzball Projections'!$B$2:$W$322,17,FALSE)</f>
        <v>69</v>
      </c>
      <c r="V163" s="8">
        <f>VLOOKUP(B163,'Razzball Projections'!$B$2:$W$322,18,FALSE)</f>
        <v>71.5</v>
      </c>
      <c r="W163" s="8">
        <f>VLOOKUP(B163,'Razzball Projections'!$B$2:$W$322,19,FALSE)</f>
        <v>74</v>
      </c>
      <c r="X163" s="7">
        <f>VLOOKUP(B163,'Razzball Projections'!$B$2:$W$322,20,FALSE)</f>
        <v>2</v>
      </c>
      <c r="Y163" s="7">
        <f>VLOOKUP(B163,'Razzball Projections'!$B$2:$W$322,21,FALSE)</f>
        <v>1</v>
      </c>
      <c r="Z163" s="7">
        <f>VLOOKUP(B163,'Razzball Projections'!$B$2:$W$322,22,FALSE)</f>
        <v>1</v>
      </c>
    </row>
    <row r="164" spans="1:26">
      <c r="A164" s="6">
        <f>VLOOKUP(B164&amp;"*",'Razzball Rankings'!$B$5:$G$204,6,FALSE)</f>
        <v>165</v>
      </c>
      <c r="B164" s="3" t="str">
        <f>'Razzball Projections'!B176</f>
        <v>Jace Amaro</v>
      </c>
      <c r="C164" s="2" t="str">
        <f>VLOOKUP(B164,'Razzball Projections'!$B$2:$W$322,2,FALSE)</f>
        <v>TE</v>
      </c>
      <c r="D164" s="2" t="str">
        <f>VLOOKUP(B164,'Razzball Projections'!$B$2:$W$322,3,FALSE)</f>
        <v>NYJ</v>
      </c>
      <c r="F164" s="8">
        <f>VLOOKUP(B164,'Fantasy Pros ECR'!$B$6:$H$312,7,FALSE)</f>
        <v>177.8461538</v>
      </c>
      <c r="G164" s="8">
        <f>VLOOKUP(B164,'Fantasy Pros ADP'!$B$6:$M$253,12,FALSE)</f>
        <v>221</v>
      </c>
      <c r="H164" s="2">
        <f>VLOOKUP(B164,'Razzball Projections'!$B$2:$W$322,4,FALSE)</f>
        <v>0</v>
      </c>
      <c r="I164" s="2">
        <f>VLOOKUP(B164,'Razzball Projections'!$B$2:$W$322,5,FALSE)</f>
        <v>0</v>
      </c>
      <c r="J164" s="2">
        <f>VLOOKUP(B164,'Razzball Projections'!$B$2:$W$322,6,FALSE)</f>
        <v>0</v>
      </c>
      <c r="K164" s="2">
        <f>VLOOKUP(B164,'Razzball Projections'!$B$2:$W$322,7,FALSE)</f>
        <v>0</v>
      </c>
      <c r="L164" s="2">
        <f>VLOOKUP(B164,'Razzball Projections'!$B$2:$W$322,8,FALSE)</f>
        <v>0</v>
      </c>
      <c r="M164" s="2">
        <f>VLOOKUP(B164,'Razzball Projections'!$B$2:$W$322,9,FALSE)</f>
        <v>0</v>
      </c>
      <c r="N164" s="2">
        <f>VLOOKUP(B164,'Razzball Projections'!$B$2:$W$322,10,FALSE)</f>
        <v>0</v>
      </c>
      <c r="O164" s="2">
        <f>VLOOKUP(B164,'Razzball Projections'!$B$2:$W$322,11,FALSE)</f>
        <v>0</v>
      </c>
      <c r="P164" s="2">
        <f>VLOOKUP(B164,'Razzball Projections'!$B$2:$W$322,12,FALSE)</f>
        <v>0</v>
      </c>
      <c r="Q164" s="2">
        <f>VLOOKUP(B164,'Razzball Projections'!$B$2:$W$322,13,FALSE)</f>
        <v>0</v>
      </c>
      <c r="R164" s="2">
        <f>VLOOKUP(B164,'Razzball Projections'!$B$2:$W$322,14,FALSE)</f>
        <v>41</v>
      </c>
      <c r="S164" s="2">
        <f>VLOOKUP(B164,'Razzball Projections'!$B$2:$W$322,15,FALSE)</f>
        <v>517</v>
      </c>
      <c r="T164" s="2">
        <f>VLOOKUP(B164,'Razzball Projections'!$B$2:$W$322,16,FALSE)</f>
        <v>4</v>
      </c>
      <c r="U164" s="8">
        <f>VLOOKUP(B164,'Razzball Projections'!$B$2:$W$322,17,FALSE)</f>
        <v>74.5</v>
      </c>
      <c r="V164" s="8">
        <f>VLOOKUP(B164,'Razzball Projections'!$B$2:$W$322,18,FALSE)</f>
        <v>95</v>
      </c>
      <c r="W164" s="8">
        <f>VLOOKUP(B164,'Razzball Projections'!$B$2:$W$322,19,FALSE)</f>
        <v>115.5</v>
      </c>
      <c r="X164" s="7">
        <f>VLOOKUP(B164,'Razzball Projections'!$B$2:$W$322,20,FALSE)</f>
        <v>0</v>
      </c>
      <c r="Y164" s="7">
        <f>VLOOKUP(B164,'Razzball Projections'!$B$2:$W$322,21,FALSE)</f>
        <v>0</v>
      </c>
      <c r="Z164" s="7">
        <f>VLOOKUP(B164,'Razzball Projections'!$B$2:$W$322,22,FALSE)</f>
        <v>0</v>
      </c>
    </row>
    <row r="165" spans="1:26">
      <c r="A165" s="6">
        <f>VLOOKUP(B165&amp;"*",'Razzball Rankings'!$B$5:$G$204,6,FALSE)</f>
        <v>166</v>
      </c>
      <c r="B165" s="3" t="str">
        <f>'Razzball Projections'!B210</f>
        <v>Charles Sims</v>
      </c>
      <c r="C165" s="2" t="str">
        <f>VLOOKUP(B165,'Razzball Projections'!$B$2:$W$322,2,FALSE)</f>
        <v>RB</v>
      </c>
      <c r="D165" s="2" t="str">
        <f>VLOOKUP(B165,'Razzball Projections'!$B$2:$W$322,3,FALSE)</f>
        <v>TB</v>
      </c>
      <c r="F165" s="8">
        <f>VLOOKUP(B165,'Fantasy Pros ECR'!$B$6:$H$312,7,FALSE)</f>
        <v>169.35714290000001</v>
      </c>
      <c r="G165" s="8">
        <f>VLOOKUP(B165,'Fantasy Pros ADP'!$B$6:$M$253,12,FALSE)</f>
        <v>195</v>
      </c>
      <c r="H165" s="2">
        <f>VLOOKUP(B165,'Razzball Projections'!$B$2:$W$322,4,FALSE)</f>
        <v>0</v>
      </c>
      <c r="I165" s="2">
        <f>VLOOKUP(B165,'Razzball Projections'!$B$2:$W$322,5,FALSE)</f>
        <v>0</v>
      </c>
      <c r="J165" s="2">
        <f>VLOOKUP(B165,'Razzball Projections'!$B$2:$W$322,6,FALSE)</f>
        <v>0</v>
      </c>
      <c r="K165" s="2">
        <f>VLOOKUP(B165,'Razzball Projections'!$B$2:$W$322,7,FALSE)</f>
        <v>0</v>
      </c>
      <c r="L165" s="2">
        <f>VLOOKUP(B165,'Razzball Projections'!$B$2:$W$322,8,FALSE)</f>
        <v>0</v>
      </c>
      <c r="M165" s="2">
        <f>VLOOKUP(B165,'Razzball Projections'!$B$2:$W$322,9,FALSE)</f>
        <v>0</v>
      </c>
      <c r="N165" s="2">
        <f>VLOOKUP(B165,'Razzball Projections'!$B$2:$W$322,10,FALSE)</f>
        <v>78</v>
      </c>
      <c r="O165" s="2">
        <f>VLOOKUP(B165,'Razzball Projections'!$B$2:$W$322,11,FALSE)</f>
        <v>352</v>
      </c>
      <c r="P165" s="2">
        <f>VLOOKUP(B165,'Razzball Projections'!$B$2:$W$322,12,FALSE)</f>
        <v>2</v>
      </c>
      <c r="Q165" s="2">
        <f>VLOOKUP(B165,'Razzball Projections'!$B$2:$W$322,13,FALSE)</f>
        <v>1</v>
      </c>
      <c r="R165" s="2">
        <f>VLOOKUP(B165,'Razzball Projections'!$B$2:$W$322,14,FALSE)</f>
        <v>25</v>
      </c>
      <c r="S165" s="2">
        <f>VLOOKUP(B165,'Razzball Projections'!$B$2:$W$322,15,FALSE)</f>
        <v>190</v>
      </c>
      <c r="T165" s="2">
        <f>VLOOKUP(B165,'Razzball Projections'!$B$2:$W$322,16,FALSE)</f>
        <v>1</v>
      </c>
      <c r="U165" s="8">
        <f>VLOOKUP(B165,'Razzball Projections'!$B$2:$W$322,17,FALSE)</f>
        <v>68.2</v>
      </c>
      <c r="V165" s="8">
        <f>VLOOKUP(B165,'Razzball Projections'!$B$2:$W$322,18,FALSE)</f>
        <v>80.7</v>
      </c>
      <c r="W165" s="8">
        <f>VLOOKUP(B165,'Razzball Projections'!$B$2:$W$322,19,FALSE)</f>
        <v>93.2</v>
      </c>
      <c r="X165" s="7">
        <f>VLOOKUP(B165,'Razzball Projections'!$B$2:$W$322,20,FALSE)</f>
        <v>1</v>
      </c>
      <c r="Y165" s="7">
        <f>VLOOKUP(B165,'Razzball Projections'!$B$2:$W$322,21,FALSE)</f>
        <v>0</v>
      </c>
      <c r="Z165" s="7">
        <f>VLOOKUP(B165,'Razzball Projections'!$B$2:$W$322,22,FALSE)</f>
        <v>0</v>
      </c>
    </row>
    <row r="166" spans="1:26">
      <c r="A166" s="6">
        <f>VLOOKUP(B166&amp;"*",'Razzball Rankings'!$B$5:$G$204,6,FALSE)</f>
        <v>167</v>
      </c>
      <c r="B166" s="3" t="str">
        <f>'Razzball Projections'!B231</f>
        <v>Lorenzo Taliaferro</v>
      </c>
      <c r="C166" s="2" t="str">
        <f>VLOOKUP(B166,'Razzball Projections'!$B$2:$W$322,2,FALSE)</f>
        <v>RB</v>
      </c>
      <c r="D166" s="2" t="str">
        <f>VLOOKUP(B166,'Razzball Projections'!$B$2:$W$322,3,FALSE)</f>
        <v>BAL</v>
      </c>
      <c r="F166" s="8" t="e">
        <f>VLOOKUP(B166,'Fantasy Pros ECR'!$B$6:$H$312,7,FALSE)</f>
        <v>#N/A</v>
      </c>
      <c r="G166" s="8" t="e">
        <f>VLOOKUP(B166,'Fantasy Pros ADP'!$B$6:$M$253,12,FALSE)</f>
        <v>#N/A</v>
      </c>
      <c r="H166" s="2">
        <f>VLOOKUP(B166,'Razzball Projections'!$B$2:$W$322,4,FALSE)</f>
        <v>0</v>
      </c>
      <c r="I166" s="2">
        <f>VLOOKUP(B166,'Razzball Projections'!$B$2:$W$322,5,FALSE)</f>
        <v>0</v>
      </c>
      <c r="J166" s="2">
        <f>VLOOKUP(B166,'Razzball Projections'!$B$2:$W$322,6,FALSE)</f>
        <v>0</v>
      </c>
      <c r="K166" s="2">
        <f>VLOOKUP(B166,'Razzball Projections'!$B$2:$W$322,7,FALSE)</f>
        <v>0</v>
      </c>
      <c r="L166" s="2">
        <f>VLOOKUP(B166,'Razzball Projections'!$B$2:$W$322,8,FALSE)</f>
        <v>0</v>
      </c>
      <c r="M166" s="2">
        <f>VLOOKUP(B166,'Razzball Projections'!$B$2:$W$322,9,FALSE)</f>
        <v>0</v>
      </c>
      <c r="N166" s="2">
        <f>VLOOKUP(B166,'Razzball Projections'!$B$2:$W$322,10,FALSE)</f>
        <v>101</v>
      </c>
      <c r="O166" s="2">
        <f>VLOOKUP(B166,'Razzball Projections'!$B$2:$W$322,11,FALSE)</f>
        <v>397</v>
      </c>
      <c r="P166" s="2">
        <f>VLOOKUP(B166,'Razzball Projections'!$B$2:$W$322,12,FALSE)</f>
        <v>3</v>
      </c>
      <c r="Q166" s="2">
        <f>VLOOKUP(B166,'Razzball Projections'!$B$2:$W$322,13,FALSE)</f>
        <v>1</v>
      </c>
      <c r="R166" s="2">
        <f>VLOOKUP(B166,'Razzball Projections'!$B$2:$W$322,14,FALSE)</f>
        <v>12</v>
      </c>
      <c r="S166" s="2">
        <f>VLOOKUP(B166,'Razzball Projections'!$B$2:$W$322,15,FALSE)</f>
        <v>52</v>
      </c>
      <c r="T166" s="2">
        <f>VLOOKUP(B166,'Razzball Projections'!$B$2:$W$322,16,FALSE)</f>
        <v>1</v>
      </c>
      <c r="U166" s="8">
        <f>VLOOKUP(B166,'Razzball Projections'!$B$2:$W$322,17,FALSE)</f>
        <v>66.900000000000006</v>
      </c>
      <c r="V166" s="8">
        <f>VLOOKUP(B166,'Razzball Projections'!$B$2:$W$322,18,FALSE)</f>
        <v>72.900000000000006</v>
      </c>
      <c r="W166" s="8">
        <f>VLOOKUP(B166,'Razzball Projections'!$B$2:$W$322,19,FALSE)</f>
        <v>78.900000000000006</v>
      </c>
      <c r="X166" s="7">
        <f>VLOOKUP(B166,'Razzball Projections'!$B$2:$W$322,20,FALSE)</f>
        <v>0</v>
      </c>
      <c r="Y166" s="7">
        <f>VLOOKUP(B166,'Razzball Projections'!$B$2:$W$322,21,FALSE)</f>
        <v>0</v>
      </c>
      <c r="Z166" s="7">
        <f>VLOOKUP(B166,'Razzball Projections'!$B$2:$W$322,22,FALSE)</f>
        <v>0</v>
      </c>
    </row>
    <row r="167" spans="1:26">
      <c r="A167" s="6">
        <f>VLOOKUP(B167&amp;"*",'Razzball Rankings'!$B$5:$G$204,6,FALSE)</f>
        <v>168</v>
      </c>
      <c r="B167" s="3" t="str">
        <f>'Razzball Projections'!B199</f>
        <v>Jacquizz Rodgers</v>
      </c>
      <c r="C167" s="2" t="str">
        <f>VLOOKUP(B167,'Razzball Projections'!$B$2:$W$322,2,FALSE)</f>
        <v>RB</v>
      </c>
      <c r="D167" s="2" t="str">
        <f>VLOOKUP(B167,'Razzball Projections'!$B$2:$W$322,3,FALSE)</f>
        <v>ATL</v>
      </c>
      <c r="F167" s="8">
        <f>VLOOKUP(B167,'Fantasy Pros ECR'!$B$6:$H$312,7,FALSE)</f>
        <v>180.55555559999999</v>
      </c>
      <c r="G167" s="8" t="e">
        <f>VLOOKUP(B167,'Fantasy Pros ADP'!$B$6:$M$253,12,FALSE)</f>
        <v>#N/A</v>
      </c>
      <c r="H167" s="2">
        <f>VLOOKUP(B167,'Razzball Projections'!$B$2:$W$322,4,FALSE)</f>
        <v>0</v>
      </c>
      <c r="I167" s="2">
        <f>VLOOKUP(B167,'Razzball Projections'!$B$2:$W$322,5,FALSE)</f>
        <v>0</v>
      </c>
      <c r="J167" s="2">
        <f>VLOOKUP(B167,'Razzball Projections'!$B$2:$W$322,6,FALSE)</f>
        <v>0</v>
      </c>
      <c r="K167" s="2">
        <f>VLOOKUP(B167,'Razzball Projections'!$B$2:$W$322,7,FALSE)</f>
        <v>0</v>
      </c>
      <c r="L167" s="2">
        <f>VLOOKUP(B167,'Razzball Projections'!$B$2:$W$322,8,FALSE)</f>
        <v>0</v>
      </c>
      <c r="M167" s="2">
        <f>VLOOKUP(B167,'Razzball Projections'!$B$2:$W$322,9,FALSE)</f>
        <v>0</v>
      </c>
      <c r="N167" s="2">
        <f>VLOOKUP(B167,'Razzball Projections'!$B$2:$W$322,10,FALSE)</f>
        <v>68</v>
      </c>
      <c r="O167" s="2">
        <f>VLOOKUP(B167,'Razzball Projections'!$B$2:$W$322,11,FALSE)</f>
        <v>252</v>
      </c>
      <c r="P167" s="2">
        <f>VLOOKUP(B167,'Razzball Projections'!$B$2:$W$322,12,FALSE)</f>
        <v>2</v>
      </c>
      <c r="Q167" s="2">
        <f>VLOOKUP(B167,'Razzball Projections'!$B$2:$W$322,13,FALSE)</f>
        <v>1</v>
      </c>
      <c r="R167" s="2">
        <f>VLOOKUP(B167,'Razzball Projections'!$B$2:$W$322,14,FALSE)</f>
        <v>34</v>
      </c>
      <c r="S167" s="2">
        <f>VLOOKUP(B167,'Razzball Projections'!$B$2:$W$322,15,FALSE)</f>
        <v>232</v>
      </c>
      <c r="T167" s="2">
        <f>VLOOKUP(B167,'Razzball Projections'!$B$2:$W$322,16,FALSE)</f>
        <v>1</v>
      </c>
      <c r="U167" s="8">
        <f>VLOOKUP(B167,'Razzball Projections'!$B$2:$W$322,17,FALSE)</f>
        <v>66.2</v>
      </c>
      <c r="V167" s="8">
        <f>VLOOKUP(B167,'Razzball Projections'!$B$2:$W$322,18,FALSE)</f>
        <v>83.2</v>
      </c>
      <c r="W167" s="8">
        <f>VLOOKUP(B167,'Razzball Projections'!$B$2:$W$322,19,FALSE)</f>
        <v>100.2</v>
      </c>
      <c r="X167" s="7">
        <f>VLOOKUP(B167,'Razzball Projections'!$B$2:$W$322,20,FALSE)</f>
        <v>0</v>
      </c>
      <c r="Y167" s="7">
        <f>VLOOKUP(B167,'Razzball Projections'!$B$2:$W$322,21,FALSE)</f>
        <v>0</v>
      </c>
      <c r="Z167" s="7">
        <f>VLOOKUP(B167,'Razzball Projections'!$B$2:$W$322,22,FALSE)</f>
        <v>0</v>
      </c>
    </row>
    <row r="168" spans="1:26">
      <c r="A168" s="6">
        <f>VLOOKUP(B168&amp;"*",'Razzball Rankings'!$B$5:$G$204,6,FALSE)</f>
        <v>169</v>
      </c>
      <c r="B168" s="3" t="str">
        <f>'Razzball Projections'!B35</f>
        <v>Ryan Tannehill</v>
      </c>
      <c r="C168" s="2" t="str">
        <f>VLOOKUP(B168,'Razzball Projections'!$B$2:$W$322,2,FALSE)</f>
        <v>QB</v>
      </c>
      <c r="D168" s="2" t="str">
        <f>VLOOKUP(B168,'Razzball Projections'!$B$2:$W$322,3,FALSE)</f>
        <v>MIA</v>
      </c>
      <c r="F168" s="8">
        <f>VLOOKUP(B168,'Fantasy Pros ECR'!$B$6:$H$312,7,FALSE)</f>
        <v>137.07317069999999</v>
      </c>
      <c r="G168" s="8">
        <f>VLOOKUP(B168,'Fantasy Pros ADP'!$B$6:$M$253,12,FALSE)</f>
        <v>159</v>
      </c>
      <c r="H168" s="2">
        <f>VLOOKUP(B168,'Razzball Projections'!$B$2:$W$322,4,FALSE)</f>
        <v>588</v>
      </c>
      <c r="I168" s="2">
        <f>VLOOKUP(B168,'Razzball Projections'!$B$2:$W$322,5,FALSE)</f>
        <v>376</v>
      </c>
      <c r="J168" s="2">
        <f>VLOOKUP(B168,'Razzball Projections'!$B$2:$W$322,6,FALSE)</f>
        <v>63.9</v>
      </c>
      <c r="K168" s="2">
        <f>VLOOKUP(B168,'Razzball Projections'!$B$2:$W$322,7,FALSE)</f>
        <v>3916</v>
      </c>
      <c r="L168" s="2">
        <f>VLOOKUP(B168,'Razzball Projections'!$B$2:$W$322,8,FALSE)</f>
        <v>27</v>
      </c>
      <c r="M168" s="2">
        <f>VLOOKUP(B168,'Razzball Projections'!$B$2:$W$322,9,FALSE)</f>
        <v>14</v>
      </c>
      <c r="N168" s="2">
        <f>VLOOKUP(B168,'Razzball Projections'!$B$2:$W$322,10,FALSE)</f>
        <v>32</v>
      </c>
      <c r="O168" s="2">
        <f>VLOOKUP(B168,'Razzball Projections'!$B$2:$W$322,11,FALSE)</f>
        <v>176</v>
      </c>
      <c r="P168" s="2">
        <f>VLOOKUP(B168,'Razzball Projections'!$B$2:$W$322,12,FALSE)</f>
        <v>1</v>
      </c>
      <c r="Q168" s="2">
        <f>VLOOKUP(B168,'Razzball Projections'!$B$2:$W$322,13,FALSE)</f>
        <v>3</v>
      </c>
      <c r="R168" s="2">
        <f>VLOOKUP(B168,'Razzball Projections'!$B$2:$W$322,14,FALSE)</f>
        <v>0</v>
      </c>
      <c r="S168" s="2">
        <f>VLOOKUP(B168,'Razzball Projections'!$B$2:$W$322,15,FALSE)</f>
        <v>0</v>
      </c>
      <c r="T168" s="2">
        <f>VLOOKUP(B168,'Razzball Projections'!$B$2:$W$322,16,FALSE)</f>
        <v>0</v>
      </c>
      <c r="U168" s="8">
        <f>VLOOKUP(B168,'Razzball Projections'!$B$2:$W$322,17,FALSE)</f>
        <v>256.04000000000002</v>
      </c>
      <c r="V168" s="8">
        <f>VLOOKUP(B168,'Razzball Projections'!$B$2:$W$322,18,FALSE)</f>
        <v>256.04000000000002</v>
      </c>
      <c r="W168" s="8">
        <f>VLOOKUP(B168,'Razzball Projections'!$B$2:$W$322,19,FALSE)</f>
        <v>256.04000000000002</v>
      </c>
      <c r="X168" s="7">
        <f>VLOOKUP(B168,'Razzball Projections'!$B$2:$W$322,20,FALSE)</f>
        <v>1</v>
      </c>
      <c r="Y168" s="7">
        <f>VLOOKUP(B168,'Razzball Projections'!$B$2:$W$322,21,FALSE)</f>
        <v>1</v>
      </c>
      <c r="Z168" s="7">
        <f>VLOOKUP(B168,'Razzball Projections'!$B$2:$W$322,22,FALSE)</f>
        <v>1</v>
      </c>
    </row>
    <row r="169" spans="1:26">
      <c r="A169" s="6">
        <f>VLOOKUP(B169&amp;"*",'Razzball Rankings'!$B$5:$G$204,6,FALSE)</f>
        <v>170</v>
      </c>
      <c r="B169" s="3" t="str">
        <f>'Razzball Projections'!B227</f>
        <v>Tre Mason</v>
      </c>
      <c r="C169" s="2" t="str">
        <f>VLOOKUP(B169,'Razzball Projections'!$B$2:$W$322,2,FALSE)</f>
        <v>RB</v>
      </c>
      <c r="D169" s="2" t="str">
        <f>VLOOKUP(B169,'Razzball Projections'!$B$2:$W$322,3,FALSE)</f>
        <v>STL</v>
      </c>
      <c r="F169" s="8">
        <f>VLOOKUP(B169,'Fantasy Pros ECR'!$B$6:$H$312,7,FALSE)</f>
        <v>163.12</v>
      </c>
      <c r="G169" s="8">
        <f>VLOOKUP(B169,'Fantasy Pros ADP'!$B$6:$M$253,12,FALSE)</f>
        <v>165.75</v>
      </c>
      <c r="H169" s="2">
        <f>VLOOKUP(B169,'Razzball Projections'!$B$2:$W$322,4,FALSE)</f>
        <v>0</v>
      </c>
      <c r="I169" s="2">
        <f>VLOOKUP(B169,'Razzball Projections'!$B$2:$W$322,5,FALSE)</f>
        <v>0</v>
      </c>
      <c r="J169" s="2">
        <f>VLOOKUP(B169,'Razzball Projections'!$B$2:$W$322,6,FALSE)</f>
        <v>0</v>
      </c>
      <c r="K169" s="2">
        <f>VLOOKUP(B169,'Razzball Projections'!$B$2:$W$322,7,FALSE)</f>
        <v>0</v>
      </c>
      <c r="L169" s="2">
        <f>VLOOKUP(B169,'Razzball Projections'!$B$2:$W$322,8,FALSE)</f>
        <v>0</v>
      </c>
      <c r="M169" s="2">
        <f>VLOOKUP(B169,'Razzball Projections'!$B$2:$W$322,9,FALSE)</f>
        <v>0</v>
      </c>
      <c r="N169" s="2">
        <f>VLOOKUP(B169,'Razzball Projections'!$B$2:$W$322,10,FALSE)</f>
        <v>99</v>
      </c>
      <c r="O169" s="2">
        <f>VLOOKUP(B169,'Razzball Projections'!$B$2:$W$322,11,FALSE)</f>
        <v>401</v>
      </c>
      <c r="P169" s="2">
        <f>VLOOKUP(B169,'Razzball Projections'!$B$2:$W$322,12,FALSE)</f>
        <v>4</v>
      </c>
      <c r="Q169" s="2">
        <f>VLOOKUP(B169,'Razzball Projections'!$B$2:$W$322,13,FALSE)</f>
        <v>3</v>
      </c>
      <c r="R169" s="2">
        <f>VLOOKUP(B169,'Razzball Projections'!$B$2:$W$322,14,FALSE)</f>
        <v>15</v>
      </c>
      <c r="S169" s="2">
        <f>VLOOKUP(B169,'Razzball Projections'!$B$2:$W$322,15,FALSE)</f>
        <v>78</v>
      </c>
      <c r="T169" s="2">
        <f>VLOOKUP(B169,'Razzball Projections'!$B$2:$W$322,16,FALSE)</f>
        <v>0</v>
      </c>
      <c r="U169" s="8">
        <f>VLOOKUP(B169,'Razzball Projections'!$B$2:$W$322,17,FALSE)</f>
        <v>65.900000000000006</v>
      </c>
      <c r="V169" s="8">
        <f>VLOOKUP(B169,'Razzball Projections'!$B$2:$W$322,18,FALSE)</f>
        <v>73.400000000000006</v>
      </c>
      <c r="W169" s="8">
        <f>VLOOKUP(B169,'Razzball Projections'!$B$2:$W$322,19,FALSE)</f>
        <v>80.900000000000006</v>
      </c>
      <c r="X169" s="7">
        <f>VLOOKUP(B169,'Razzball Projections'!$B$2:$W$322,20,FALSE)</f>
        <v>3</v>
      </c>
      <c r="Y169" s="7">
        <f>VLOOKUP(B169,'Razzball Projections'!$B$2:$W$322,21,FALSE)</f>
        <v>2</v>
      </c>
      <c r="Z169" s="7">
        <f>VLOOKUP(B169,'Razzball Projections'!$B$2:$W$322,22,FALSE)</f>
        <v>1</v>
      </c>
    </row>
    <row r="170" spans="1:26">
      <c r="A170" s="6">
        <f>VLOOKUP(B170&amp;"*",'Razzball Rankings'!$B$5:$G$204,6,FALSE)</f>
        <v>171</v>
      </c>
      <c r="B170" s="3" t="str">
        <f>'Razzball Projections'!B165</f>
        <v>Markus Wheaton</v>
      </c>
      <c r="C170" s="2" t="str">
        <f>VLOOKUP(B170,'Razzball Projections'!$B$2:$W$322,2,FALSE)</f>
        <v>WR</v>
      </c>
      <c r="D170" s="2" t="str">
        <f>VLOOKUP(B170,'Razzball Projections'!$B$2:$W$322,3,FALSE)</f>
        <v>PIT</v>
      </c>
      <c r="F170" s="8">
        <f>VLOOKUP(B170,'Fantasy Pros ECR'!$B$6:$H$312,7,FALSE)</f>
        <v>127.46511630000001</v>
      </c>
      <c r="G170" s="8">
        <f>VLOOKUP(B170,'Fantasy Pros ADP'!$B$6:$M$253,12,FALSE)</f>
        <v>167.5</v>
      </c>
      <c r="H170" s="2">
        <f>VLOOKUP(B170,'Razzball Projections'!$B$2:$W$322,4,FALSE)</f>
        <v>0</v>
      </c>
      <c r="I170" s="2">
        <f>VLOOKUP(B170,'Razzball Projections'!$B$2:$W$322,5,FALSE)</f>
        <v>0</v>
      </c>
      <c r="J170" s="2">
        <f>VLOOKUP(B170,'Razzball Projections'!$B$2:$W$322,6,FALSE)</f>
        <v>0</v>
      </c>
      <c r="K170" s="2">
        <f>VLOOKUP(B170,'Razzball Projections'!$B$2:$W$322,7,FALSE)</f>
        <v>0</v>
      </c>
      <c r="L170" s="2">
        <f>VLOOKUP(B170,'Razzball Projections'!$B$2:$W$322,8,FALSE)</f>
        <v>0</v>
      </c>
      <c r="M170" s="2">
        <f>VLOOKUP(B170,'Razzball Projections'!$B$2:$W$322,9,FALSE)</f>
        <v>0</v>
      </c>
      <c r="N170" s="2">
        <f>VLOOKUP(B170,'Razzball Projections'!$B$2:$W$322,10,FALSE)</f>
        <v>1</v>
      </c>
      <c r="O170" s="2">
        <f>VLOOKUP(B170,'Razzball Projections'!$B$2:$W$322,11,FALSE)</f>
        <v>9</v>
      </c>
      <c r="P170" s="2">
        <f>VLOOKUP(B170,'Razzball Projections'!$B$2:$W$322,12,FALSE)</f>
        <v>0</v>
      </c>
      <c r="Q170" s="2">
        <f>VLOOKUP(B170,'Razzball Projections'!$B$2:$W$322,13,FALSE)</f>
        <v>1</v>
      </c>
      <c r="R170" s="2">
        <f>VLOOKUP(B170,'Razzball Projections'!$B$2:$W$322,14,FALSE)</f>
        <v>44</v>
      </c>
      <c r="S170" s="2">
        <f>VLOOKUP(B170,'Razzball Projections'!$B$2:$W$322,15,FALSE)</f>
        <v>615</v>
      </c>
      <c r="T170" s="2">
        <f>VLOOKUP(B170,'Razzball Projections'!$B$2:$W$322,16,FALSE)</f>
        <v>3</v>
      </c>
      <c r="U170" s="8">
        <f>VLOOKUP(B170,'Razzball Projections'!$B$2:$W$322,17,FALSE)</f>
        <v>79.349999999999994</v>
      </c>
      <c r="V170" s="8">
        <f>VLOOKUP(B170,'Razzball Projections'!$B$2:$W$322,18,FALSE)</f>
        <v>101.35</v>
      </c>
      <c r="W170" s="8">
        <f>VLOOKUP(B170,'Razzball Projections'!$B$2:$W$322,19,FALSE)</f>
        <v>123.35</v>
      </c>
      <c r="X170" s="7">
        <f>VLOOKUP(B170,'Razzball Projections'!$B$2:$W$322,20,FALSE)</f>
        <v>0</v>
      </c>
      <c r="Y170" s="7">
        <f>VLOOKUP(B170,'Razzball Projections'!$B$2:$W$322,21,FALSE)</f>
        <v>0</v>
      </c>
      <c r="Z170" s="7">
        <f>VLOOKUP(B170,'Razzball Projections'!$B$2:$W$322,22,FALSE)</f>
        <v>0</v>
      </c>
    </row>
    <row r="171" spans="1:26">
      <c r="A171" s="6">
        <f>VLOOKUP(B171&amp;"*",'Razzball Rankings'!$B$5:$G$204,6,FALSE)</f>
        <v>172</v>
      </c>
      <c r="B171" s="3" t="str">
        <f>'Razzball Projections'!B234</f>
        <v>Knile Davis</v>
      </c>
      <c r="C171" s="2" t="str">
        <f>VLOOKUP(B171,'Razzball Projections'!$B$2:$W$322,2,FALSE)</f>
        <v>RB</v>
      </c>
      <c r="D171" s="2" t="str">
        <f>VLOOKUP(B171,'Razzball Projections'!$B$2:$W$322,3,FALSE)</f>
        <v>KC</v>
      </c>
      <c r="F171" s="8">
        <f>VLOOKUP(B171,'Fantasy Pros ECR'!$B$6:$H$312,7,FALSE)</f>
        <v>160.91428569999999</v>
      </c>
      <c r="G171" s="8">
        <f>VLOOKUP(B171,'Fantasy Pros ADP'!$B$6:$M$253,12,FALSE)</f>
        <v>173.33333333333334</v>
      </c>
      <c r="H171" s="2">
        <f>VLOOKUP(B171,'Razzball Projections'!$B$2:$W$322,4,FALSE)</f>
        <v>0</v>
      </c>
      <c r="I171" s="2">
        <f>VLOOKUP(B171,'Razzball Projections'!$B$2:$W$322,5,FALSE)</f>
        <v>0</v>
      </c>
      <c r="J171" s="2">
        <f>VLOOKUP(B171,'Razzball Projections'!$B$2:$W$322,6,FALSE)</f>
        <v>0</v>
      </c>
      <c r="K171" s="2">
        <f>VLOOKUP(B171,'Razzball Projections'!$B$2:$W$322,7,FALSE)</f>
        <v>0</v>
      </c>
      <c r="L171" s="2">
        <f>VLOOKUP(B171,'Razzball Projections'!$B$2:$W$322,8,FALSE)</f>
        <v>0</v>
      </c>
      <c r="M171" s="2">
        <f>VLOOKUP(B171,'Razzball Projections'!$B$2:$W$322,9,FALSE)</f>
        <v>0</v>
      </c>
      <c r="N171" s="2">
        <f>VLOOKUP(B171,'Razzball Projections'!$B$2:$W$322,10,FALSE)</f>
        <v>91</v>
      </c>
      <c r="O171" s="2">
        <f>VLOOKUP(B171,'Razzball Projections'!$B$2:$W$322,11,FALSE)</f>
        <v>392</v>
      </c>
      <c r="P171" s="2">
        <f>VLOOKUP(B171,'Razzball Projections'!$B$2:$W$322,12,FALSE)</f>
        <v>3</v>
      </c>
      <c r="Q171" s="2">
        <f>VLOOKUP(B171,'Razzball Projections'!$B$2:$W$322,13,FALSE)</f>
        <v>2</v>
      </c>
      <c r="R171" s="2">
        <f>VLOOKUP(B171,'Razzball Projections'!$B$2:$W$322,14,FALSE)</f>
        <v>15</v>
      </c>
      <c r="S171" s="2">
        <f>VLOOKUP(B171,'Razzball Projections'!$B$2:$W$322,15,FALSE)</f>
        <v>101</v>
      </c>
      <c r="T171" s="2">
        <f>VLOOKUP(B171,'Razzball Projections'!$B$2:$W$322,16,FALSE)</f>
        <v>0</v>
      </c>
      <c r="U171" s="8">
        <f>VLOOKUP(B171,'Razzball Projections'!$B$2:$W$322,17,FALSE)</f>
        <v>63.3</v>
      </c>
      <c r="V171" s="8">
        <f>VLOOKUP(B171,'Razzball Projections'!$B$2:$W$322,18,FALSE)</f>
        <v>70.8</v>
      </c>
      <c r="W171" s="8">
        <f>VLOOKUP(B171,'Razzball Projections'!$B$2:$W$322,19,FALSE)</f>
        <v>78.3</v>
      </c>
      <c r="X171" s="7">
        <f>VLOOKUP(B171,'Razzball Projections'!$B$2:$W$322,20,FALSE)</f>
        <v>2</v>
      </c>
      <c r="Y171" s="7">
        <f>VLOOKUP(B171,'Razzball Projections'!$B$2:$W$322,21,FALSE)</f>
        <v>2</v>
      </c>
      <c r="Z171" s="7">
        <f>VLOOKUP(B171,'Razzball Projections'!$B$2:$W$322,22,FALSE)</f>
        <v>2</v>
      </c>
    </row>
    <row r="172" spans="1:26">
      <c r="A172" s="6">
        <f>VLOOKUP(B172&amp;"*",'Razzball Rankings'!$B$5:$G$204,6,FALSE)</f>
        <v>173</v>
      </c>
      <c r="B172" s="3" t="str">
        <f>'Razzball Projections'!B170</f>
        <v>Scott Chandler</v>
      </c>
      <c r="C172" s="2" t="str">
        <f>VLOOKUP(B172,'Razzball Projections'!$B$2:$W$322,2,FALSE)</f>
        <v>TE</v>
      </c>
      <c r="D172" s="2" t="str">
        <f>VLOOKUP(B172,'Razzball Projections'!$B$2:$W$322,3,FALSE)</f>
        <v>BUF</v>
      </c>
      <c r="F172" s="8">
        <f>VLOOKUP(B172,'Fantasy Pros ECR'!$B$6:$H$312,7,FALSE)</f>
        <v>217.33333329999999</v>
      </c>
      <c r="G172" s="8" t="e">
        <f>VLOOKUP(B172,'Fantasy Pros ADP'!$B$6:$M$253,12,FALSE)</f>
        <v>#N/A</v>
      </c>
      <c r="H172" s="2">
        <f>VLOOKUP(B172,'Razzball Projections'!$B$2:$W$322,4,FALSE)</f>
        <v>0</v>
      </c>
      <c r="I172" s="2">
        <f>VLOOKUP(B172,'Razzball Projections'!$B$2:$W$322,5,FALSE)</f>
        <v>0</v>
      </c>
      <c r="J172" s="2">
        <f>VLOOKUP(B172,'Razzball Projections'!$B$2:$W$322,6,FALSE)</f>
        <v>0</v>
      </c>
      <c r="K172" s="2">
        <f>VLOOKUP(B172,'Razzball Projections'!$B$2:$W$322,7,FALSE)</f>
        <v>0</v>
      </c>
      <c r="L172" s="2">
        <f>VLOOKUP(B172,'Razzball Projections'!$B$2:$W$322,8,FALSE)</f>
        <v>0</v>
      </c>
      <c r="M172" s="2">
        <f>VLOOKUP(B172,'Razzball Projections'!$B$2:$W$322,9,FALSE)</f>
        <v>0</v>
      </c>
      <c r="N172" s="2">
        <f>VLOOKUP(B172,'Razzball Projections'!$B$2:$W$322,10,FALSE)</f>
        <v>0</v>
      </c>
      <c r="O172" s="2">
        <f>VLOOKUP(B172,'Razzball Projections'!$B$2:$W$322,11,FALSE)</f>
        <v>0</v>
      </c>
      <c r="P172" s="2">
        <f>VLOOKUP(B172,'Razzball Projections'!$B$2:$W$322,12,FALSE)</f>
        <v>0</v>
      </c>
      <c r="Q172" s="2">
        <f>VLOOKUP(B172,'Razzball Projections'!$B$2:$W$322,13,FALSE)</f>
        <v>1</v>
      </c>
      <c r="R172" s="2">
        <f>VLOOKUP(B172,'Razzball Projections'!$B$2:$W$322,14,FALSE)</f>
        <v>47</v>
      </c>
      <c r="S172" s="2">
        <f>VLOOKUP(B172,'Razzball Projections'!$B$2:$W$322,15,FALSE)</f>
        <v>532</v>
      </c>
      <c r="T172" s="2">
        <f>VLOOKUP(B172,'Razzball Projections'!$B$2:$W$322,16,FALSE)</f>
        <v>4</v>
      </c>
      <c r="U172" s="8">
        <f>VLOOKUP(B172,'Razzball Projections'!$B$2:$W$322,17,FALSE)</f>
        <v>72.8</v>
      </c>
      <c r="V172" s="8">
        <f>VLOOKUP(B172,'Razzball Projections'!$B$2:$W$322,18,FALSE)</f>
        <v>96.3</v>
      </c>
      <c r="W172" s="8">
        <f>VLOOKUP(B172,'Razzball Projections'!$B$2:$W$322,19,FALSE)</f>
        <v>119.8</v>
      </c>
      <c r="X172" s="7">
        <f>VLOOKUP(B172,'Razzball Projections'!$B$2:$W$322,20,FALSE)</f>
        <v>0</v>
      </c>
      <c r="Y172" s="7">
        <f>VLOOKUP(B172,'Razzball Projections'!$B$2:$W$322,21,FALSE)</f>
        <v>0</v>
      </c>
      <c r="Z172" s="7">
        <f>VLOOKUP(B172,'Razzball Projections'!$B$2:$W$322,22,FALSE)</f>
        <v>0</v>
      </c>
    </row>
    <row r="173" spans="1:26">
      <c r="A173" s="6">
        <f>VLOOKUP(B173&amp;"*",'Razzball Rankings'!$B$5:$G$204,6,FALSE)</f>
        <v>174</v>
      </c>
      <c r="B173" s="3" t="str">
        <f>'Razzball Projections'!B230</f>
        <v>Brandon Bolden</v>
      </c>
      <c r="C173" s="2" t="str">
        <f>VLOOKUP(B173,'Razzball Projections'!$B$2:$W$322,2,FALSE)</f>
        <v>RB</v>
      </c>
      <c r="D173" s="2" t="str">
        <f>VLOOKUP(B173,'Razzball Projections'!$B$2:$W$322,3,FALSE)</f>
        <v>NE</v>
      </c>
      <c r="F173" s="8" t="e">
        <f>VLOOKUP(B173,'Fantasy Pros ECR'!$B$6:$H$312,7,FALSE)</f>
        <v>#N/A</v>
      </c>
      <c r="G173" s="8" t="e">
        <f>VLOOKUP(B173,'Fantasy Pros ADP'!$B$6:$M$253,12,FALSE)</f>
        <v>#N/A</v>
      </c>
      <c r="H173" s="2">
        <f>VLOOKUP(B173,'Razzball Projections'!$B$2:$W$322,4,FALSE)</f>
        <v>0</v>
      </c>
      <c r="I173" s="2">
        <f>VLOOKUP(B173,'Razzball Projections'!$B$2:$W$322,5,FALSE)</f>
        <v>0</v>
      </c>
      <c r="J173" s="2">
        <f>VLOOKUP(B173,'Razzball Projections'!$B$2:$W$322,6,FALSE)</f>
        <v>0</v>
      </c>
      <c r="K173" s="2">
        <f>VLOOKUP(B173,'Razzball Projections'!$B$2:$W$322,7,FALSE)</f>
        <v>0</v>
      </c>
      <c r="L173" s="2">
        <f>VLOOKUP(B173,'Razzball Projections'!$B$2:$W$322,8,FALSE)</f>
        <v>0</v>
      </c>
      <c r="M173" s="2">
        <f>VLOOKUP(B173,'Razzball Projections'!$B$2:$W$322,9,FALSE)</f>
        <v>0</v>
      </c>
      <c r="N173" s="2">
        <f>VLOOKUP(B173,'Razzball Projections'!$B$2:$W$322,10,FALSE)</f>
        <v>99</v>
      </c>
      <c r="O173" s="2">
        <f>VLOOKUP(B173,'Razzball Projections'!$B$2:$W$322,11,FALSE)</f>
        <v>396</v>
      </c>
      <c r="P173" s="2">
        <f>VLOOKUP(B173,'Razzball Projections'!$B$2:$W$322,12,FALSE)</f>
        <v>2</v>
      </c>
      <c r="Q173" s="2">
        <f>VLOOKUP(B173,'Razzball Projections'!$B$2:$W$322,13,FALSE)</f>
        <v>0</v>
      </c>
      <c r="R173" s="2">
        <f>VLOOKUP(B173,'Razzball Projections'!$B$2:$W$322,14,FALSE)</f>
        <v>16</v>
      </c>
      <c r="S173" s="2">
        <f>VLOOKUP(B173,'Razzball Projections'!$B$2:$W$322,15,FALSE)</f>
        <v>92</v>
      </c>
      <c r="T173" s="2">
        <f>VLOOKUP(B173,'Razzball Projections'!$B$2:$W$322,16,FALSE)</f>
        <v>0</v>
      </c>
      <c r="U173" s="8">
        <f>VLOOKUP(B173,'Razzball Projections'!$B$2:$W$322,17,FALSE)</f>
        <v>63.2</v>
      </c>
      <c r="V173" s="8">
        <f>VLOOKUP(B173,'Razzball Projections'!$B$2:$W$322,18,FALSE)</f>
        <v>71.2</v>
      </c>
      <c r="W173" s="8">
        <f>VLOOKUP(B173,'Razzball Projections'!$B$2:$W$322,19,FALSE)</f>
        <v>79.2</v>
      </c>
      <c r="X173" s="7">
        <f>VLOOKUP(B173,'Razzball Projections'!$B$2:$W$322,20,FALSE)</f>
        <v>0</v>
      </c>
      <c r="Y173" s="7">
        <f>VLOOKUP(B173,'Razzball Projections'!$B$2:$W$322,21,FALSE)</f>
        <v>0</v>
      </c>
      <c r="Z173" s="7">
        <f>VLOOKUP(B173,'Razzball Projections'!$B$2:$W$322,22,FALSE)</f>
        <v>0</v>
      </c>
    </row>
    <row r="174" spans="1:26">
      <c r="A174" s="6">
        <f>VLOOKUP(B174&amp;"*",'Razzball Rankings'!$B$5:$G$204,6,FALSE)</f>
        <v>175</v>
      </c>
      <c r="B174" s="3" t="str">
        <f>'Razzball Projections'!B255</f>
        <v>BenJarvus Green-Ellis</v>
      </c>
      <c r="C174" s="2" t="str">
        <f>VLOOKUP(B174,'Razzball Projections'!$B$2:$W$322,2,FALSE)</f>
        <v>RB</v>
      </c>
      <c r="D174" s="2" t="str">
        <f>VLOOKUP(B174,'Razzball Projections'!$B$2:$W$322,3,FALSE)</f>
        <v>CIN</v>
      </c>
      <c r="F174" s="8">
        <f>VLOOKUP(B174,'Fantasy Pros ECR'!$B$6:$H$312,7,FALSE)</f>
        <v>169.83333329999999</v>
      </c>
      <c r="G174" s="8" t="e">
        <f>VLOOKUP(B174,'Fantasy Pros ADP'!$B$6:$M$253,12,FALSE)</f>
        <v>#N/A</v>
      </c>
      <c r="H174" s="2">
        <f>VLOOKUP(B174,'Razzball Projections'!$B$2:$W$322,4,FALSE)</f>
        <v>0</v>
      </c>
      <c r="I174" s="2">
        <f>VLOOKUP(B174,'Razzball Projections'!$B$2:$W$322,5,FALSE)</f>
        <v>0</v>
      </c>
      <c r="J174" s="2">
        <f>VLOOKUP(B174,'Razzball Projections'!$B$2:$W$322,6,FALSE)</f>
        <v>0</v>
      </c>
      <c r="K174" s="2">
        <f>VLOOKUP(B174,'Razzball Projections'!$B$2:$W$322,7,FALSE)</f>
        <v>0</v>
      </c>
      <c r="L174" s="2">
        <f>VLOOKUP(B174,'Razzball Projections'!$B$2:$W$322,8,FALSE)</f>
        <v>0</v>
      </c>
      <c r="M174" s="2">
        <f>VLOOKUP(B174,'Razzball Projections'!$B$2:$W$322,9,FALSE)</f>
        <v>0</v>
      </c>
      <c r="N174" s="2">
        <f>VLOOKUP(B174,'Razzball Projections'!$B$2:$W$322,10,FALSE)</f>
        <v>82</v>
      </c>
      <c r="O174" s="2">
        <f>VLOOKUP(B174,'Razzball Projections'!$B$2:$W$322,11,FALSE)</f>
        <v>357</v>
      </c>
      <c r="P174" s="2">
        <f>VLOOKUP(B174,'Razzball Projections'!$B$2:$W$322,12,FALSE)</f>
        <v>4</v>
      </c>
      <c r="Q174" s="2">
        <f>VLOOKUP(B174,'Razzball Projections'!$B$2:$W$322,13,FALSE)</f>
        <v>1</v>
      </c>
      <c r="R174" s="2">
        <f>VLOOKUP(B174,'Razzball Projections'!$B$2:$W$322,14,FALSE)</f>
        <v>6</v>
      </c>
      <c r="S174" s="2">
        <f>VLOOKUP(B174,'Razzball Projections'!$B$2:$W$322,15,FALSE)</f>
        <v>32</v>
      </c>
      <c r="T174" s="2">
        <f>VLOOKUP(B174,'Razzball Projections'!$B$2:$W$322,16,FALSE)</f>
        <v>0</v>
      </c>
      <c r="U174" s="8">
        <f>VLOOKUP(B174,'Razzball Projections'!$B$2:$W$322,17,FALSE)</f>
        <v>61.9</v>
      </c>
      <c r="V174" s="8">
        <f>VLOOKUP(B174,'Razzball Projections'!$B$2:$W$322,18,FALSE)</f>
        <v>64.900000000000006</v>
      </c>
      <c r="W174" s="8">
        <f>VLOOKUP(B174,'Razzball Projections'!$B$2:$W$322,19,FALSE)</f>
        <v>67.900000000000006</v>
      </c>
      <c r="X174" s="7">
        <f>VLOOKUP(B174,'Razzball Projections'!$B$2:$W$322,20,FALSE)</f>
        <v>0</v>
      </c>
      <c r="Y174" s="7">
        <f>VLOOKUP(B174,'Razzball Projections'!$B$2:$W$322,21,FALSE)</f>
        <v>0</v>
      </c>
      <c r="Z174" s="7">
        <f>VLOOKUP(B174,'Razzball Projections'!$B$2:$W$322,22,FALSE)</f>
        <v>0</v>
      </c>
    </row>
    <row r="175" spans="1:26">
      <c r="A175" s="6">
        <f>VLOOKUP(B175&amp;"*",'Razzball Rankings'!$B$5:$G$204,6,FALSE)</f>
        <v>176</v>
      </c>
      <c r="B175" s="3" t="str">
        <f>'Razzball Projections'!B209</f>
        <v>Marcel Reece</v>
      </c>
      <c r="C175" s="2" t="str">
        <f>VLOOKUP(B175,'Razzball Projections'!$B$2:$W$322,2,FALSE)</f>
        <v>RB</v>
      </c>
      <c r="D175" s="2" t="str">
        <f>VLOOKUP(B175,'Razzball Projections'!$B$2:$W$322,3,FALSE)</f>
        <v>OAK</v>
      </c>
      <c r="F175" s="8">
        <f>VLOOKUP(B175,'Fantasy Pros ECR'!$B$6:$H$312,7,FALSE)</f>
        <v>185.66666670000001</v>
      </c>
      <c r="G175" s="8" t="e">
        <f>VLOOKUP(B175,'Fantasy Pros ADP'!$B$6:$M$253,12,FALSE)</f>
        <v>#N/A</v>
      </c>
      <c r="H175" s="2">
        <f>VLOOKUP(B175,'Razzball Projections'!$B$2:$W$322,4,FALSE)</f>
        <v>0</v>
      </c>
      <c r="I175" s="2">
        <f>VLOOKUP(B175,'Razzball Projections'!$B$2:$W$322,5,FALSE)</f>
        <v>0</v>
      </c>
      <c r="J175" s="2">
        <f>VLOOKUP(B175,'Razzball Projections'!$B$2:$W$322,6,FALSE)</f>
        <v>0</v>
      </c>
      <c r="K175" s="2">
        <f>VLOOKUP(B175,'Razzball Projections'!$B$2:$W$322,7,FALSE)</f>
        <v>0</v>
      </c>
      <c r="L175" s="2">
        <f>VLOOKUP(B175,'Razzball Projections'!$B$2:$W$322,8,FALSE)</f>
        <v>0</v>
      </c>
      <c r="M175" s="2">
        <f>VLOOKUP(B175,'Razzball Projections'!$B$2:$W$322,9,FALSE)</f>
        <v>0</v>
      </c>
      <c r="N175" s="2">
        <f>VLOOKUP(B175,'Razzball Projections'!$B$2:$W$322,10,FALSE)</f>
        <v>43</v>
      </c>
      <c r="O175" s="2">
        <f>VLOOKUP(B175,'Razzball Projections'!$B$2:$W$322,11,FALSE)</f>
        <v>197</v>
      </c>
      <c r="P175" s="2">
        <f>VLOOKUP(B175,'Razzball Projections'!$B$2:$W$322,12,FALSE)</f>
        <v>2</v>
      </c>
      <c r="Q175" s="2">
        <f>VLOOKUP(B175,'Razzball Projections'!$B$2:$W$322,13,FALSE)</f>
        <v>0</v>
      </c>
      <c r="R175" s="2">
        <f>VLOOKUP(B175,'Razzball Projections'!$B$2:$W$322,14,FALSE)</f>
        <v>32</v>
      </c>
      <c r="S175" s="2">
        <f>VLOOKUP(B175,'Razzball Projections'!$B$2:$W$322,15,FALSE)</f>
        <v>284</v>
      </c>
      <c r="T175" s="2">
        <f>VLOOKUP(B175,'Razzball Projections'!$B$2:$W$322,16,FALSE)</f>
        <v>1</v>
      </c>
      <c r="U175" s="8">
        <f>VLOOKUP(B175,'Razzball Projections'!$B$2:$W$322,17,FALSE)</f>
        <v>61.9</v>
      </c>
      <c r="V175" s="8">
        <f>VLOOKUP(B175,'Razzball Projections'!$B$2:$W$322,18,FALSE)</f>
        <v>77.650000000000006</v>
      </c>
      <c r="W175" s="8">
        <f>VLOOKUP(B175,'Razzball Projections'!$B$2:$W$322,19,FALSE)</f>
        <v>93.4</v>
      </c>
      <c r="X175" s="7">
        <f>VLOOKUP(B175,'Razzball Projections'!$B$2:$W$322,20,FALSE)</f>
        <v>0</v>
      </c>
      <c r="Y175" s="7">
        <f>VLOOKUP(B175,'Razzball Projections'!$B$2:$W$322,21,FALSE)</f>
        <v>0</v>
      </c>
      <c r="Z175" s="7">
        <f>VLOOKUP(B175,'Razzball Projections'!$B$2:$W$322,22,FALSE)</f>
        <v>0</v>
      </c>
    </row>
    <row r="176" spans="1:26">
      <c r="A176" s="6">
        <f>VLOOKUP(B176&amp;"*",'Razzball Rankings'!$B$5:$G$204,6,FALSE)</f>
        <v>177</v>
      </c>
      <c r="B176" s="3" t="str">
        <f>'Razzball Projections'!B46</f>
        <v>Jake Locker</v>
      </c>
      <c r="C176" s="2" t="str">
        <f>VLOOKUP(B176,'Razzball Projections'!$B$2:$W$322,2,FALSE)</f>
        <v>QB</v>
      </c>
      <c r="D176" s="2" t="str">
        <f>VLOOKUP(B176,'Razzball Projections'!$B$2:$W$322,3,FALSE)</f>
        <v>TEN</v>
      </c>
      <c r="F176" s="8">
        <f>VLOOKUP(B176,'Fantasy Pros ECR'!$B$6:$H$312,7,FALSE)</f>
        <v>167.12903230000001</v>
      </c>
      <c r="G176" s="8" t="e">
        <f>VLOOKUP(B176,'Fantasy Pros ADP'!$B$6:$M$253,12,FALSE)</f>
        <v>#N/A</v>
      </c>
      <c r="H176" s="2">
        <f>VLOOKUP(B176,'Razzball Projections'!$B$2:$W$322,4,FALSE)</f>
        <v>568</v>
      </c>
      <c r="I176" s="2">
        <f>VLOOKUP(B176,'Razzball Projections'!$B$2:$W$322,5,FALSE)</f>
        <v>349</v>
      </c>
      <c r="J176" s="2">
        <f>VLOOKUP(B176,'Razzball Projections'!$B$2:$W$322,6,FALSE)</f>
        <v>61.4</v>
      </c>
      <c r="K176" s="2">
        <f>VLOOKUP(B176,'Razzball Projections'!$B$2:$W$322,7,FALSE)</f>
        <v>3465</v>
      </c>
      <c r="L176" s="2">
        <f>VLOOKUP(B176,'Razzball Projections'!$B$2:$W$322,8,FALSE)</f>
        <v>26</v>
      </c>
      <c r="M176" s="2">
        <f>VLOOKUP(B176,'Razzball Projections'!$B$2:$W$322,9,FALSE)</f>
        <v>17</v>
      </c>
      <c r="N176" s="2">
        <f>VLOOKUP(B176,'Razzball Projections'!$B$2:$W$322,10,FALSE)</f>
        <v>48</v>
      </c>
      <c r="O176" s="2">
        <f>VLOOKUP(B176,'Razzball Projections'!$B$2:$W$322,11,FALSE)</f>
        <v>265</v>
      </c>
      <c r="P176" s="2">
        <f>VLOOKUP(B176,'Razzball Projections'!$B$2:$W$322,12,FALSE)</f>
        <v>1</v>
      </c>
      <c r="Q176" s="2">
        <f>VLOOKUP(B176,'Razzball Projections'!$B$2:$W$322,13,FALSE)</f>
        <v>3</v>
      </c>
      <c r="R176" s="2">
        <f>VLOOKUP(B176,'Razzball Projections'!$B$2:$W$322,14,FALSE)</f>
        <v>0</v>
      </c>
      <c r="S176" s="2">
        <f>VLOOKUP(B176,'Razzball Projections'!$B$2:$W$322,15,FALSE)</f>
        <v>0</v>
      </c>
      <c r="T176" s="2">
        <f>VLOOKUP(B176,'Razzball Projections'!$B$2:$W$322,16,FALSE)</f>
        <v>0</v>
      </c>
      <c r="U176" s="8">
        <f>VLOOKUP(B176,'Razzball Projections'!$B$2:$W$322,17,FALSE)</f>
        <v>236.1</v>
      </c>
      <c r="V176" s="8">
        <f>VLOOKUP(B176,'Razzball Projections'!$B$2:$W$322,18,FALSE)</f>
        <v>236.1</v>
      </c>
      <c r="W176" s="8">
        <f>VLOOKUP(B176,'Razzball Projections'!$B$2:$W$322,19,FALSE)</f>
        <v>236.1</v>
      </c>
      <c r="X176" s="7">
        <f>VLOOKUP(B176,'Razzball Projections'!$B$2:$W$322,20,FALSE)</f>
        <v>0</v>
      </c>
      <c r="Y176" s="7">
        <f>VLOOKUP(B176,'Razzball Projections'!$B$2:$W$322,21,FALSE)</f>
        <v>0</v>
      </c>
      <c r="Z176" s="7">
        <f>VLOOKUP(B176,'Razzball Projections'!$B$2:$W$322,22,FALSE)</f>
        <v>0</v>
      </c>
    </row>
    <row r="177" spans="1:26">
      <c r="A177" s="6">
        <f>VLOOKUP(B177&amp;"*",'Razzball Rankings'!$B$5:$G$204,6,FALSE)</f>
        <v>178</v>
      </c>
      <c r="B177" s="3" t="str">
        <f>'Razzball Projections'!B182</f>
        <v>Marcedes Lewis</v>
      </c>
      <c r="C177" s="2" t="str">
        <f>VLOOKUP(B177,'Razzball Projections'!$B$2:$W$322,2,FALSE)</f>
        <v>TE</v>
      </c>
      <c r="D177" s="2" t="str">
        <f>VLOOKUP(B177,'Razzball Projections'!$B$2:$W$322,3,FALSE)</f>
        <v>JAC</v>
      </c>
      <c r="F177" s="8">
        <f>VLOOKUP(B177,'Fantasy Pros ECR'!$B$6:$H$312,7,FALSE)</f>
        <v>183.8461538</v>
      </c>
      <c r="G177" s="8">
        <f>VLOOKUP(B177,'Fantasy Pros ADP'!$B$6:$M$253,12,FALSE)</f>
        <v>228</v>
      </c>
      <c r="H177" s="2">
        <f>VLOOKUP(B177,'Razzball Projections'!$B$2:$W$322,4,FALSE)</f>
        <v>0</v>
      </c>
      <c r="I177" s="2">
        <f>VLOOKUP(B177,'Razzball Projections'!$B$2:$W$322,5,FALSE)</f>
        <v>0</v>
      </c>
      <c r="J177" s="2">
        <f>VLOOKUP(B177,'Razzball Projections'!$B$2:$W$322,6,FALSE)</f>
        <v>0</v>
      </c>
      <c r="K177" s="2">
        <f>VLOOKUP(B177,'Razzball Projections'!$B$2:$W$322,7,FALSE)</f>
        <v>0</v>
      </c>
      <c r="L177" s="2">
        <f>VLOOKUP(B177,'Razzball Projections'!$B$2:$W$322,8,FALSE)</f>
        <v>0</v>
      </c>
      <c r="M177" s="2">
        <f>VLOOKUP(B177,'Razzball Projections'!$B$2:$W$322,9,FALSE)</f>
        <v>0</v>
      </c>
      <c r="N177" s="2">
        <f>VLOOKUP(B177,'Razzball Projections'!$B$2:$W$322,10,FALSE)</f>
        <v>0</v>
      </c>
      <c r="O177" s="2">
        <f>VLOOKUP(B177,'Razzball Projections'!$B$2:$W$322,11,FALSE)</f>
        <v>0</v>
      </c>
      <c r="P177" s="2">
        <f>VLOOKUP(B177,'Razzball Projections'!$B$2:$W$322,12,FALSE)</f>
        <v>0</v>
      </c>
      <c r="Q177" s="2">
        <f>VLOOKUP(B177,'Razzball Projections'!$B$2:$W$322,13,FALSE)</f>
        <v>0</v>
      </c>
      <c r="R177" s="2">
        <f>VLOOKUP(B177,'Razzball Projections'!$B$2:$W$322,14,FALSE)</f>
        <v>40</v>
      </c>
      <c r="S177" s="2">
        <f>VLOOKUP(B177,'Razzball Projections'!$B$2:$W$322,15,FALSE)</f>
        <v>462</v>
      </c>
      <c r="T177" s="2">
        <f>VLOOKUP(B177,'Razzball Projections'!$B$2:$W$322,16,FALSE)</f>
        <v>4</v>
      </c>
      <c r="U177" s="8">
        <f>VLOOKUP(B177,'Razzball Projections'!$B$2:$W$322,17,FALSE)</f>
        <v>68.400000000000006</v>
      </c>
      <c r="V177" s="8">
        <f>VLOOKUP(B177,'Razzball Projections'!$B$2:$W$322,18,FALSE)</f>
        <v>88.4</v>
      </c>
      <c r="W177" s="8">
        <f>VLOOKUP(B177,'Razzball Projections'!$B$2:$W$322,19,FALSE)</f>
        <v>108.4</v>
      </c>
      <c r="X177" s="7">
        <f>VLOOKUP(B177,'Razzball Projections'!$B$2:$W$322,20,FALSE)</f>
        <v>0</v>
      </c>
      <c r="Y177" s="7">
        <f>VLOOKUP(B177,'Razzball Projections'!$B$2:$W$322,21,FALSE)</f>
        <v>0</v>
      </c>
      <c r="Z177" s="7">
        <f>VLOOKUP(B177,'Razzball Projections'!$B$2:$W$322,22,FALSE)</f>
        <v>0</v>
      </c>
    </row>
    <row r="178" spans="1:26">
      <c r="A178" s="6">
        <f>VLOOKUP(B178&amp;"*",'Razzball Rankings'!$B$5:$G$204,6,FALSE)</f>
        <v>179</v>
      </c>
      <c r="B178" s="3" t="str">
        <f>'Razzball Projections'!B232</f>
        <v>Donald Brown</v>
      </c>
      <c r="C178" s="2" t="str">
        <f>VLOOKUP(B178,'Razzball Projections'!$B$2:$W$322,2,FALSE)</f>
        <v>RB</v>
      </c>
      <c r="D178" s="2" t="str">
        <f>VLOOKUP(B178,'Razzball Projections'!$B$2:$W$322,3,FALSE)</f>
        <v>SD</v>
      </c>
      <c r="F178" s="8">
        <f>VLOOKUP(B178,'Fantasy Pros ECR'!$B$6:$H$312,7,FALSE)</f>
        <v>159.8529412</v>
      </c>
      <c r="G178" s="8">
        <f>VLOOKUP(B178,'Fantasy Pros ADP'!$B$6:$M$253,12,FALSE)</f>
        <v>191</v>
      </c>
      <c r="H178" s="2">
        <f>VLOOKUP(B178,'Razzball Projections'!$B$2:$W$322,4,FALSE)</f>
        <v>0</v>
      </c>
      <c r="I178" s="2">
        <f>VLOOKUP(B178,'Razzball Projections'!$B$2:$W$322,5,FALSE)</f>
        <v>0</v>
      </c>
      <c r="J178" s="2">
        <f>VLOOKUP(B178,'Razzball Projections'!$B$2:$W$322,6,FALSE)</f>
        <v>0</v>
      </c>
      <c r="K178" s="2">
        <f>VLOOKUP(B178,'Razzball Projections'!$B$2:$W$322,7,FALSE)</f>
        <v>0</v>
      </c>
      <c r="L178" s="2">
        <f>VLOOKUP(B178,'Razzball Projections'!$B$2:$W$322,8,FALSE)</f>
        <v>0</v>
      </c>
      <c r="M178" s="2">
        <f>VLOOKUP(B178,'Razzball Projections'!$B$2:$W$322,9,FALSE)</f>
        <v>0</v>
      </c>
      <c r="N178" s="2">
        <f>VLOOKUP(B178,'Razzball Projections'!$B$2:$W$322,10,FALSE)</f>
        <v>66</v>
      </c>
      <c r="O178" s="2">
        <f>VLOOKUP(B178,'Razzball Projections'!$B$2:$W$322,11,FALSE)</f>
        <v>320</v>
      </c>
      <c r="P178" s="2">
        <f>VLOOKUP(B178,'Razzball Projections'!$B$2:$W$322,12,FALSE)</f>
        <v>2</v>
      </c>
      <c r="Q178" s="2">
        <f>VLOOKUP(B178,'Razzball Projections'!$B$2:$W$322,13,FALSE)</f>
        <v>0</v>
      </c>
      <c r="R178" s="2">
        <f>VLOOKUP(B178,'Razzball Projections'!$B$2:$W$322,14,FALSE)</f>
        <v>18</v>
      </c>
      <c r="S178" s="2">
        <f>VLOOKUP(B178,'Razzball Projections'!$B$2:$W$322,15,FALSE)</f>
        <v>138</v>
      </c>
      <c r="T178" s="2">
        <f>VLOOKUP(B178,'Razzball Projections'!$B$2:$W$322,16,FALSE)</f>
        <v>1</v>
      </c>
      <c r="U178" s="8">
        <f>VLOOKUP(B178,'Razzball Projections'!$B$2:$W$322,17,FALSE)</f>
        <v>60.8</v>
      </c>
      <c r="V178" s="8">
        <f>VLOOKUP(B178,'Razzball Projections'!$B$2:$W$322,18,FALSE)</f>
        <v>69.8</v>
      </c>
      <c r="W178" s="8">
        <f>VLOOKUP(B178,'Razzball Projections'!$B$2:$W$322,19,FALSE)</f>
        <v>78.8</v>
      </c>
      <c r="X178" s="7">
        <f>VLOOKUP(B178,'Razzball Projections'!$B$2:$W$322,20,FALSE)</f>
        <v>0</v>
      </c>
      <c r="Y178" s="7">
        <f>VLOOKUP(B178,'Razzball Projections'!$B$2:$W$322,21,FALSE)</f>
        <v>0</v>
      </c>
      <c r="Z178" s="7">
        <f>VLOOKUP(B178,'Razzball Projections'!$B$2:$W$322,22,FALSE)</f>
        <v>0</v>
      </c>
    </row>
    <row r="179" spans="1:26">
      <c r="A179" s="6">
        <f>VLOOKUP(B179&amp;"*",'Razzball Rankings'!$B$5:$G$204,6,FALSE)</f>
        <v>180</v>
      </c>
      <c r="B179" s="3" t="str">
        <f>'Razzball Projections'!B260</f>
        <v>Andre Williams</v>
      </c>
      <c r="C179" s="2" t="str">
        <f>VLOOKUP(B179,'Razzball Projections'!$B$2:$W$322,2,FALSE)</f>
        <v>RB</v>
      </c>
      <c r="D179" s="2" t="str">
        <f>VLOOKUP(B179,'Razzball Projections'!$B$2:$W$322,3,FALSE)</f>
        <v>NYG</v>
      </c>
      <c r="F179" s="8">
        <f>VLOOKUP(B179,'Fantasy Pros ECR'!$B$6:$H$312,7,FALSE)</f>
        <v>126.16666669999999</v>
      </c>
      <c r="G179" s="8">
        <f>VLOOKUP(B179,'Fantasy Pros ADP'!$B$6:$M$253,12,FALSE)</f>
        <v>143.19999999999999</v>
      </c>
      <c r="H179" s="2">
        <f>VLOOKUP(B179,'Razzball Projections'!$B$2:$W$322,4,FALSE)</f>
        <v>0</v>
      </c>
      <c r="I179" s="2">
        <f>VLOOKUP(B179,'Razzball Projections'!$B$2:$W$322,5,FALSE)</f>
        <v>0</v>
      </c>
      <c r="J179" s="2">
        <f>VLOOKUP(B179,'Razzball Projections'!$B$2:$W$322,6,FALSE)</f>
        <v>0</v>
      </c>
      <c r="K179" s="2">
        <f>VLOOKUP(B179,'Razzball Projections'!$B$2:$W$322,7,FALSE)</f>
        <v>0</v>
      </c>
      <c r="L179" s="2">
        <f>VLOOKUP(B179,'Razzball Projections'!$B$2:$W$322,8,FALSE)</f>
        <v>0</v>
      </c>
      <c r="M179" s="2">
        <f>VLOOKUP(B179,'Razzball Projections'!$B$2:$W$322,9,FALSE)</f>
        <v>0</v>
      </c>
      <c r="N179" s="2">
        <f>VLOOKUP(B179,'Razzball Projections'!$B$2:$W$322,10,FALSE)</f>
        <v>87</v>
      </c>
      <c r="O179" s="2">
        <f>VLOOKUP(B179,'Razzball Projections'!$B$2:$W$322,11,FALSE)</f>
        <v>369</v>
      </c>
      <c r="P179" s="2">
        <f>VLOOKUP(B179,'Razzball Projections'!$B$2:$W$322,12,FALSE)</f>
        <v>4</v>
      </c>
      <c r="Q179" s="2">
        <f>VLOOKUP(B179,'Razzball Projections'!$B$2:$W$322,13,FALSE)</f>
        <v>2</v>
      </c>
      <c r="R179" s="2">
        <f>VLOOKUP(B179,'Razzball Projections'!$B$2:$W$322,14,FALSE)</f>
        <v>7</v>
      </c>
      <c r="S179" s="2">
        <f>VLOOKUP(B179,'Razzball Projections'!$B$2:$W$322,15,FALSE)</f>
        <v>52</v>
      </c>
      <c r="T179" s="2">
        <f>VLOOKUP(B179,'Razzball Projections'!$B$2:$W$322,16,FALSE)</f>
        <v>0</v>
      </c>
      <c r="U179" s="8">
        <f>VLOOKUP(B179,'Razzball Projections'!$B$2:$W$322,17,FALSE)</f>
        <v>59.7</v>
      </c>
      <c r="V179" s="8">
        <f>VLOOKUP(B179,'Razzball Projections'!$B$2:$W$322,18,FALSE)</f>
        <v>63.2</v>
      </c>
      <c r="W179" s="8">
        <f>VLOOKUP(B179,'Razzball Projections'!$B$2:$W$322,19,FALSE)</f>
        <v>66.7</v>
      </c>
      <c r="X179" s="7">
        <f>VLOOKUP(B179,'Razzball Projections'!$B$2:$W$322,20,FALSE)</f>
        <v>2</v>
      </c>
      <c r="Y179" s="7">
        <f>VLOOKUP(B179,'Razzball Projections'!$B$2:$W$322,21,FALSE)</f>
        <v>3</v>
      </c>
      <c r="Z179" s="7">
        <f>VLOOKUP(B179,'Razzball Projections'!$B$2:$W$322,22,FALSE)</f>
        <v>3</v>
      </c>
    </row>
    <row r="180" spans="1:26">
      <c r="A180" s="6">
        <f>VLOOKUP(B180&amp;"*",'Razzball Rankings'!$B$5:$G$204,6,FALSE)</f>
        <v>181</v>
      </c>
      <c r="B180" s="3" t="str">
        <f>'Razzball Projections'!B159</f>
        <v>Andrew Hawkins</v>
      </c>
      <c r="C180" s="2" t="str">
        <f>VLOOKUP(B180,'Razzball Projections'!$B$2:$W$322,2,FALSE)</f>
        <v>WR</v>
      </c>
      <c r="D180" s="2" t="str">
        <f>VLOOKUP(B180,'Razzball Projections'!$B$2:$W$322,3,FALSE)</f>
        <v>CLE</v>
      </c>
      <c r="F180" s="8">
        <f>VLOOKUP(B180,'Fantasy Pros ECR'!$B$6:$H$312,7,FALSE)</f>
        <v>151.90625</v>
      </c>
      <c r="G180" s="8">
        <f>VLOOKUP(B180,'Fantasy Pros ADP'!$B$6:$M$253,12,FALSE)</f>
        <v>203</v>
      </c>
      <c r="H180" s="2">
        <f>VLOOKUP(B180,'Razzball Projections'!$B$2:$W$322,4,FALSE)</f>
        <v>0</v>
      </c>
      <c r="I180" s="2">
        <f>VLOOKUP(B180,'Razzball Projections'!$B$2:$W$322,5,FALSE)</f>
        <v>0</v>
      </c>
      <c r="J180" s="2">
        <f>VLOOKUP(B180,'Razzball Projections'!$B$2:$W$322,6,FALSE)</f>
        <v>0</v>
      </c>
      <c r="K180" s="2">
        <f>VLOOKUP(B180,'Razzball Projections'!$B$2:$W$322,7,FALSE)</f>
        <v>0</v>
      </c>
      <c r="L180" s="2">
        <f>VLOOKUP(B180,'Razzball Projections'!$B$2:$W$322,8,FALSE)</f>
        <v>0</v>
      </c>
      <c r="M180" s="2">
        <f>VLOOKUP(B180,'Razzball Projections'!$B$2:$W$322,9,FALSE)</f>
        <v>0</v>
      </c>
      <c r="N180" s="2">
        <f>VLOOKUP(B180,'Razzball Projections'!$B$2:$W$322,10,FALSE)</f>
        <v>5</v>
      </c>
      <c r="O180" s="2">
        <f>VLOOKUP(B180,'Razzball Projections'!$B$2:$W$322,11,FALSE)</f>
        <v>32</v>
      </c>
      <c r="P180" s="2">
        <f>VLOOKUP(B180,'Razzball Projections'!$B$2:$W$322,12,FALSE)</f>
        <v>0</v>
      </c>
      <c r="Q180" s="2">
        <f>VLOOKUP(B180,'Razzball Projections'!$B$2:$W$322,13,FALSE)</f>
        <v>0</v>
      </c>
      <c r="R180" s="2">
        <f>VLOOKUP(B180,'Razzball Projections'!$B$2:$W$322,14,FALSE)</f>
        <v>52</v>
      </c>
      <c r="S180" s="2">
        <f>VLOOKUP(B180,'Razzball Projections'!$B$2:$W$322,15,FALSE)</f>
        <v>601</v>
      </c>
      <c r="T180" s="2">
        <f>VLOOKUP(B180,'Razzball Projections'!$B$2:$W$322,16,FALSE)</f>
        <v>2</v>
      </c>
      <c r="U180" s="8">
        <f>VLOOKUP(B180,'Razzball Projections'!$B$2:$W$322,17,FALSE)</f>
        <v>75.3</v>
      </c>
      <c r="V180" s="8">
        <f>VLOOKUP(B180,'Razzball Projections'!$B$2:$W$322,18,FALSE)</f>
        <v>101.3</v>
      </c>
      <c r="W180" s="8">
        <f>VLOOKUP(B180,'Razzball Projections'!$B$2:$W$322,19,FALSE)</f>
        <v>127.3</v>
      </c>
      <c r="X180" s="7">
        <f>VLOOKUP(B180,'Razzball Projections'!$B$2:$W$322,20,FALSE)</f>
        <v>0</v>
      </c>
      <c r="Y180" s="7">
        <f>VLOOKUP(B180,'Razzball Projections'!$B$2:$W$322,21,FALSE)</f>
        <v>0</v>
      </c>
      <c r="Z180" s="7">
        <f>VLOOKUP(B180,'Razzball Projections'!$B$2:$W$322,22,FALSE)</f>
        <v>0</v>
      </c>
    </row>
    <row r="181" spans="1:26">
      <c r="A181" s="6">
        <f>VLOOKUP(B181&amp;"*",'Razzball Rankings'!$B$5:$G$204,6,FALSE)</f>
        <v>182</v>
      </c>
      <c r="B181" s="3" t="str">
        <f>'Razzball Projections'!B261</f>
        <v>Christine Michael</v>
      </c>
      <c r="C181" s="2" t="str">
        <f>VLOOKUP(B181,'Razzball Projections'!$B$2:$W$322,2,FALSE)</f>
        <v>RB</v>
      </c>
      <c r="D181" s="2" t="str">
        <f>VLOOKUP(B181,'Razzball Projections'!$B$2:$W$322,3,FALSE)</f>
        <v>SEA</v>
      </c>
      <c r="F181" s="8">
        <f>VLOOKUP(B181,'Fantasy Pros ECR'!$B$6:$H$312,7,FALSE)</f>
        <v>143.07692309999999</v>
      </c>
      <c r="G181" s="8">
        <f>VLOOKUP(B181,'Fantasy Pros ADP'!$B$6:$M$253,12,FALSE)</f>
        <v>155.4</v>
      </c>
      <c r="H181" s="2">
        <f>VLOOKUP(B181,'Razzball Projections'!$B$2:$W$322,4,FALSE)</f>
        <v>0</v>
      </c>
      <c r="I181" s="2">
        <f>VLOOKUP(B181,'Razzball Projections'!$B$2:$W$322,5,FALSE)</f>
        <v>0</v>
      </c>
      <c r="J181" s="2">
        <f>VLOOKUP(B181,'Razzball Projections'!$B$2:$W$322,6,FALSE)</f>
        <v>0</v>
      </c>
      <c r="K181" s="2">
        <f>VLOOKUP(B181,'Razzball Projections'!$B$2:$W$322,7,FALSE)</f>
        <v>0</v>
      </c>
      <c r="L181" s="2">
        <f>VLOOKUP(B181,'Razzball Projections'!$B$2:$W$322,8,FALSE)</f>
        <v>0</v>
      </c>
      <c r="M181" s="2">
        <f>VLOOKUP(B181,'Razzball Projections'!$B$2:$W$322,9,FALSE)</f>
        <v>0</v>
      </c>
      <c r="N181" s="2">
        <f>VLOOKUP(B181,'Razzball Projections'!$B$2:$W$322,10,FALSE)</f>
        <v>88</v>
      </c>
      <c r="O181" s="2">
        <f>VLOOKUP(B181,'Razzball Projections'!$B$2:$W$322,11,FALSE)</f>
        <v>402</v>
      </c>
      <c r="P181" s="2">
        <f>VLOOKUP(B181,'Razzball Projections'!$B$2:$W$322,12,FALSE)</f>
        <v>2</v>
      </c>
      <c r="Q181" s="2">
        <f>VLOOKUP(B181,'Razzball Projections'!$B$2:$W$322,13,FALSE)</f>
        <v>0</v>
      </c>
      <c r="R181" s="2">
        <f>VLOOKUP(B181,'Razzball Projections'!$B$2:$W$322,14,FALSE)</f>
        <v>7</v>
      </c>
      <c r="S181" s="2">
        <f>VLOOKUP(B181,'Razzball Projections'!$B$2:$W$322,15,FALSE)</f>
        <v>54</v>
      </c>
      <c r="T181" s="2">
        <f>VLOOKUP(B181,'Razzball Projections'!$B$2:$W$322,16,FALSE)</f>
        <v>0</v>
      </c>
      <c r="U181" s="8">
        <f>VLOOKUP(B181,'Razzball Projections'!$B$2:$W$322,17,FALSE)</f>
        <v>59.4</v>
      </c>
      <c r="V181" s="8">
        <f>VLOOKUP(B181,'Razzball Projections'!$B$2:$W$322,18,FALSE)</f>
        <v>62.9</v>
      </c>
      <c r="W181" s="8">
        <f>VLOOKUP(B181,'Razzball Projections'!$B$2:$W$322,19,FALSE)</f>
        <v>66.400000000000006</v>
      </c>
      <c r="X181" s="7">
        <f>VLOOKUP(B181,'Razzball Projections'!$B$2:$W$322,20,FALSE)</f>
        <v>3</v>
      </c>
      <c r="Y181" s="7">
        <f>VLOOKUP(B181,'Razzball Projections'!$B$2:$W$322,21,FALSE)</f>
        <v>2</v>
      </c>
      <c r="Z181" s="7">
        <f>VLOOKUP(B181,'Razzball Projections'!$B$2:$W$322,22,FALSE)</f>
        <v>1</v>
      </c>
    </row>
    <row r="182" spans="1:26">
      <c r="A182" s="6">
        <f>VLOOKUP(B182&amp;"*",'Razzball Rankings'!$B$5:$G$204,6,FALSE)</f>
        <v>183</v>
      </c>
      <c r="B182" s="3" t="str">
        <f>'Razzball Projections'!B187</f>
        <v>Adrien Robinson</v>
      </c>
      <c r="C182" s="2" t="str">
        <f>VLOOKUP(B182,'Razzball Projections'!$B$2:$W$322,2,FALSE)</f>
        <v>TE</v>
      </c>
      <c r="D182" s="2" t="str">
        <f>VLOOKUP(B182,'Razzball Projections'!$B$2:$W$322,3,FALSE)</f>
        <v>NYG</v>
      </c>
      <c r="F182" s="8">
        <f>VLOOKUP(B182,'Fantasy Pros ECR'!$B$6:$H$312,7,FALSE)</f>
        <v>223.66666670000001</v>
      </c>
      <c r="G182" s="8" t="e">
        <f>VLOOKUP(B182,'Fantasy Pros ADP'!$B$6:$M$253,12,FALSE)</f>
        <v>#N/A</v>
      </c>
      <c r="H182" s="2">
        <f>VLOOKUP(B182,'Razzball Projections'!$B$2:$W$322,4,FALSE)</f>
        <v>0</v>
      </c>
      <c r="I182" s="2">
        <f>VLOOKUP(B182,'Razzball Projections'!$B$2:$W$322,5,FALSE)</f>
        <v>0</v>
      </c>
      <c r="J182" s="2">
        <f>VLOOKUP(B182,'Razzball Projections'!$B$2:$W$322,6,FALSE)</f>
        <v>0</v>
      </c>
      <c r="K182" s="2">
        <f>VLOOKUP(B182,'Razzball Projections'!$B$2:$W$322,7,FALSE)</f>
        <v>0</v>
      </c>
      <c r="L182" s="2">
        <f>VLOOKUP(B182,'Razzball Projections'!$B$2:$W$322,8,FALSE)</f>
        <v>0</v>
      </c>
      <c r="M182" s="2">
        <f>VLOOKUP(B182,'Razzball Projections'!$B$2:$W$322,9,FALSE)</f>
        <v>0</v>
      </c>
      <c r="N182" s="2">
        <f>VLOOKUP(B182,'Razzball Projections'!$B$2:$W$322,10,FALSE)</f>
        <v>0</v>
      </c>
      <c r="O182" s="2">
        <f>VLOOKUP(B182,'Razzball Projections'!$B$2:$W$322,11,FALSE)</f>
        <v>0</v>
      </c>
      <c r="P182" s="2">
        <f>VLOOKUP(B182,'Razzball Projections'!$B$2:$W$322,12,FALSE)</f>
        <v>0</v>
      </c>
      <c r="Q182" s="2">
        <f>VLOOKUP(B182,'Razzball Projections'!$B$2:$W$322,13,FALSE)</f>
        <v>0</v>
      </c>
      <c r="R182" s="2">
        <f>VLOOKUP(B182,'Razzball Projections'!$B$2:$W$322,14,FALSE)</f>
        <v>39</v>
      </c>
      <c r="S182" s="2">
        <f>VLOOKUP(B182,'Razzball Projections'!$B$2:$W$322,15,FALSE)</f>
        <v>504</v>
      </c>
      <c r="T182" s="2">
        <f>VLOOKUP(B182,'Razzball Projections'!$B$2:$W$322,16,FALSE)</f>
        <v>3</v>
      </c>
      <c r="U182" s="8">
        <f>VLOOKUP(B182,'Razzball Projections'!$B$2:$W$322,17,FALSE)</f>
        <v>68.400000000000006</v>
      </c>
      <c r="V182" s="8">
        <f>VLOOKUP(B182,'Razzball Projections'!$B$2:$W$322,18,FALSE)</f>
        <v>87.9</v>
      </c>
      <c r="W182" s="8">
        <f>VLOOKUP(B182,'Razzball Projections'!$B$2:$W$322,19,FALSE)</f>
        <v>107.4</v>
      </c>
      <c r="X182" s="7">
        <f>VLOOKUP(B182,'Razzball Projections'!$B$2:$W$322,20,FALSE)</f>
        <v>0</v>
      </c>
      <c r="Y182" s="7">
        <f>VLOOKUP(B182,'Razzball Projections'!$B$2:$W$322,21,FALSE)</f>
        <v>0</v>
      </c>
      <c r="Z182" s="7">
        <f>VLOOKUP(B182,'Razzball Projections'!$B$2:$W$322,22,FALSE)</f>
        <v>0</v>
      </c>
    </row>
    <row r="183" spans="1:26">
      <c r="A183" s="6">
        <f>VLOOKUP(B183&amp;"*",'Razzball Rankings'!$B$5:$G$204,6,FALSE)</f>
        <v>184</v>
      </c>
      <c r="B183" s="3" t="str">
        <f>'Razzball Projections'!B166</f>
        <v>Jerricho Cotchery</v>
      </c>
      <c r="C183" s="2" t="str">
        <f>VLOOKUP(B183,'Razzball Projections'!$B$2:$W$322,2,FALSE)</f>
        <v>WR</v>
      </c>
      <c r="D183" s="2" t="str">
        <f>VLOOKUP(B183,'Razzball Projections'!$B$2:$W$322,3,FALSE)</f>
        <v>CAR</v>
      </c>
      <c r="F183" s="8">
        <f>VLOOKUP(B183,'Fantasy Pros ECR'!$B$6:$H$312,7,FALSE)</f>
        <v>164.7777778</v>
      </c>
      <c r="G183" s="8">
        <f>VLOOKUP(B183,'Fantasy Pros ADP'!$B$6:$M$253,12,FALSE)</f>
        <v>195</v>
      </c>
      <c r="H183" s="2">
        <f>VLOOKUP(B183,'Razzball Projections'!$B$2:$W$322,4,FALSE)</f>
        <v>0</v>
      </c>
      <c r="I183" s="2">
        <f>VLOOKUP(B183,'Razzball Projections'!$B$2:$W$322,5,FALSE)</f>
        <v>0</v>
      </c>
      <c r="J183" s="2">
        <f>VLOOKUP(B183,'Razzball Projections'!$B$2:$W$322,6,FALSE)</f>
        <v>0</v>
      </c>
      <c r="K183" s="2">
        <f>VLOOKUP(B183,'Razzball Projections'!$B$2:$W$322,7,FALSE)</f>
        <v>0</v>
      </c>
      <c r="L183" s="2">
        <f>VLOOKUP(B183,'Razzball Projections'!$B$2:$W$322,8,FALSE)</f>
        <v>0</v>
      </c>
      <c r="M183" s="2">
        <f>VLOOKUP(B183,'Razzball Projections'!$B$2:$W$322,9,FALSE)</f>
        <v>0</v>
      </c>
      <c r="N183" s="2">
        <f>VLOOKUP(B183,'Razzball Projections'!$B$2:$W$322,10,FALSE)</f>
        <v>0</v>
      </c>
      <c r="O183" s="2">
        <f>VLOOKUP(B183,'Razzball Projections'!$B$2:$W$322,11,FALSE)</f>
        <v>0</v>
      </c>
      <c r="P183" s="2">
        <f>VLOOKUP(B183,'Razzball Projections'!$B$2:$W$322,12,FALSE)</f>
        <v>0</v>
      </c>
      <c r="Q183" s="2">
        <f>VLOOKUP(B183,'Razzball Projections'!$B$2:$W$322,13,FALSE)</f>
        <v>2</v>
      </c>
      <c r="R183" s="2">
        <f>VLOOKUP(B183,'Razzball Projections'!$B$2:$W$322,14,FALSE)</f>
        <v>47</v>
      </c>
      <c r="S183" s="2">
        <f>VLOOKUP(B183,'Razzball Projections'!$B$2:$W$322,15,FALSE)</f>
        <v>603</v>
      </c>
      <c r="T183" s="2">
        <f>VLOOKUP(B183,'Razzball Projections'!$B$2:$W$322,16,FALSE)</f>
        <v>3</v>
      </c>
      <c r="U183" s="8">
        <f>VLOOKUP(B183,'Razzball Projections'!$B$2:$W$322,17,FALSE)</f>
        <v>75.3</v>
      </c>
      <c r="V183" s="8">
        <f>VLOOKUP(B183,'Razzball Projections'!$B$2:$W$322,18,FALSE)</f>
        <v>98.8</v>
      </c>
      <c r="W183" s="8">
        <f>VLOOKUP(B183,'Razzball Projections'!$B$2:$W$322,19,FALSE)</f>
        <v>122.3</v>
      </c>
      <c r="X183" s="7">
        <f>VLOOKUP(B183,'Razzball Projections'!$B$2:$W$322,20,FALSE)</f>
        <v>0</v>
      </c>
      <c r="Y183" s="7">
        <f>VLOOKUP(B183,'Razzball Projections'!$B$2:$W$322,21,FALSE)</f>
        <v>0</v>
      </c>
      <c r="Z183" s="7">
        <f>VLOOKUP(B183,'Razzball Projections'!$B$2:$W$322,22,FALSE)</f>
        <v>0</v>
      </c>
    </row>
    <row r="184" spans="1:26">
      <c r="A184" s="6">
        <f>VLOOKUP(B184&amp;"*",'Razzball Rankings'!$B$5:$G$204,6,FALSE)</f>
        <v>185</v>
      </c>
      <c r="B184" s="3" t="str">
        <f>'Razzball Projections'!B247</f>
        <v>James Starks</v>
      </c>
      <c r="C184" s="2" t="str">
        <f>VLOOKUP(B184,'Razzball Projections'!$B$2:$W$322,2,FALSE)</f>
        <v>RB</v>
      </c>
      <c r="D184" s="2" t="str">
        <f>VLOOKUP(B184,'Razzball Projections'!$B$2:$W$322,3,FALSE)</f>
        <v>GB</v>
      </c>
      <c r="F184" s="8">
        <f>VLOOKUP(B184,'Fantasy Pros ECR'!$B$6:$H$312,7,FALSE)</f>
        <v>160.6153846</v>
      </c>
      <c r="G184" s="8">
        <f>VLOOKUP(B184,'Fantasy Pros ADP'!$B$6:$M$253,12,FALSE)</f>
        <v>183.33333333333334</v>
      </c>
      <c r="H184" s="2">
        <f>VLOOKUP(B184,'Razzball Projections'!$B$2:$W$322,4,FALSE)</f>
        <v>0</v>
      </c>
      <c r="I184" s="2">
        <f>VLOOKUP(B184,'Razzball Projections'!$B$2:$W$322,5,FALSE)</f>
        <v>0</v>
      </c>
      <c r="J184" s="2">
        <f>VLOOKUP(B184,'Razzball Projections'!$B$2:$W$322,6,FALSE)</f>
        <v>0</v>
      </c>
      <c r="K184" s="2">
        <f>VLOOKUP(B184,'Razzball Projections'!$B$2:$W$322,7,FALSE)</f>
        <v>0</v>
      </c>
      <c r="L184" s="2">
        <f>VLOOKUP(B184,'Razzball Projections'!$B$2:$W$322,8,FALSE)</f>
        <v>0</v>
      </c>
      <c r="M184" s="2">
        <f>VLOOKUP(B184,'Razzball Projections'!$B$2:$W$322,9,FALSE)</f>
        <v>0</v>
      </c>
      <c r="N184" s="2">
        <f>VLOOKUP(B184,'Razzball Projections'!$B$2:$W$322,10,FALSE)</f>
        <v>81</v>
      </c>
      <c r="O184" s="2">
        <f>VLOOKUP(B184,'Razzball Projections'!$B$2:$W$322,11,FALSE)</f>
        <v>391</v>
      </c>
      <c r="P184" s="2">
        <f>VLOOKUP(B184,'Razzball Projections'!$B$2:$W$322,12,FALSE)</f>
        <v>3</v>
      </c>
      <c r="Q184" s="2">
        <f>VLOOKUP(B184,'Razzball Projections'!$B$2:$W$322,13,FALSE)</f>
        <v>2</v>
      </c>
      <c r="R184" s="2">
        <f>VLOOKUP(B184,'Razzball Projections'!$B$2:$W$322,14,FALSE)</f>
        <v>13</v>
      </c>
      <c r="S184" s="2">
        <f>VLOOKUP(B184,'Razzball Projections'!$B$2:$W$322,15,FALSE)</f>
        <v>87</v>
      </c>
      <c r="T184" s="2">
        <f>VLOOKUP(B184,'Razzball Projections'!$B$2:$W$322,16,FALSE)</f>
        <v>0</v>
      </c>
      <c r="U184" s="8">
        <f>VLOOKUP(B184,'Razzball Projections'!$B$2:$W$322,17,FALSE)</f>
        <v>58.8</v>
      </c>
      <c r="V184" s="8">
        <f>VLOOKUP(B184,'Razzball Projections'!$B$2:$W$322,18,FALSE)</f>
        <v>65.3</v>
      </c>
      <c r="W184" s="8">
        <f>VLOOKUP(B184,'Razzball Projections'!$B$2:$W$322,19,FALSE)</f>
        <v>71.8</v>
      </c>
      <c r="X184" s="7">
        <f>VLOOKUP(B184,'Razzball Projections'!$B$2:$W$322,20,FALSE)</f>
        <v>0</v>
      </c>
      <c r="Y184" s="7">
        <f>VLOOKUP(B184,'Razzball Projections'!$B$2:$W$322,21,FALSE)</f>
        <v>0</v>
      </c>
      <c r="Z184" s="7">
        <f>VLOOKUP(B184,'Razzball Projections'!$B$2:$W$322,22,FALSE)</f>
        <v>0</v>
      </c>
    </row>
    <row r="185" spans="1:26">
      <c r="A185" s="6">
        <f>VLOOKUP(B185&amp;"*",'Razzball Rankings'!$B$5:$G$204,6,FALSE)</f>
        <v>186</v>
      </c>
      <c r="B185" s="3" t="str">
        <f>'Razzball Projections'!B175</f>
        <v>Marqise Lee</v>
      </c>
      <c r="C185" s="2" t="str">
        <f>VLOOKUP(B185,'Razzball Projections'!$B$2:$W$322,2,FALSE)</f>
        <v>WR</v>
      </c>
      <c r="D185" s="2" t="str">
        <f>VLOOKUP(B185,'Razzball Projections'!$B$2:$W$322,3,FALSE)</f>
        <v>JAC</v>
      </c>
      <c r="F185" s="8">
        <f>VLOOKUP(B185,'Fantasy Pros ECR'!$B$6:$H$312,7,FALSE)</f>
        <v>156.5</v>
      </c>
      <c r="G185" s="8">
        <f>VLOOKUP(B185,'Fantasy Pros ADP'!$B$6:$M$253,12,FALSE)</f>
        <v>179.66666666666666</v>
      </c>
      <c r="H185" s="2">
        <f>VLOOKUP(B185,'Razzball Projections'!$B$2:$W$322,4,FALSE)</f>
        <v>0</v>
      </c>
      <c r="I185" s="2">
        <f>VLOOKUP(B185,'Razzball Projections'!$B$2:$W$322,5,FALSE)</f>
        <v>0</v>
      </c>
      <c r="J185" s="2">
        <f>VLOOKUP(B185,'Razzball Projections'!$B$2:$W$322,6,FALSE)</f>
        <v>0</v>
      </c>
      <c r="K185" s="2">
        <f>VLOOKUP(B185,'Razzball Projections'!$B$2:$W$322,7,FALSE)</f>
        <v>0</v>
      </c>
      <c r="L185" s="2">
        <f>VLOOKUP(B185,'Razzball Projections'!$B$2:$W$322,8,FALSE)</f>
        <v>0</v>
      </c>
      <c r="M185" s="2">
        <f>VLOOKUP(B185,'Razzball Projections'!$B$2:$W$322,9,FALSE)</f>
        <v>0</v>
      </c>
      <c r="N185" s="2">
        <f>VLOOKUP(B185,'Razzball Projections'!$B$2:$W$322,10,FALSE)</f>
        <v>1</v>
      </c>
      <c r="O185" s="2">
        <f>VLOOKUP(B185,'Razzball Projections'!$B$2:$W$322,11,FALSE)</f>
        <v>9</v>
      </c>
      <c r="P185" s="2">
        <f>VLOOKUP(B185,'Razzball Projections'!$B$2:$W$322,12,FALSE)</f>
        <v>0</v>
      </c>
      <c r="Q185" s="2">
        <f>VLOOKUP(B185,'Razzball Projections'!$B$2:$W$322,13,FALSE)</f>
        <v>1</v>
      </c>
      <c r="R185" s="2">
        <f>VLOOKUP(B185,'Razzball Projections'!$B$2:$W$322,14,FALSE)</f>
        <v>41</v>
      </c>
      <c r="S185" s="2">
        <f>VLOOKUP(B185,'Razzball Projections'!$B$2:$W$322,15,FALSE)</f>
        <v>582</v>
      </c>
      <c r="T185" s="2">
        <f>VLOOKUP(B185,'Razzball Projections'!$B$2:$W$322,16,FALSE)</f>
        <v>3</v>
      </c>
      <c r="U185" s="8">
        <f>VLOOKUP(B185,'Razzball Projections'!$B$2:$W$322,17,FALSE)</f>
        <v>75.05</v>
      </c>
      <c r="V185" s="8">
        <f>VLOOKUP(B185,'Razzball Projections'!$B$2:$W$322,18,FALSE)</f>
        <v>95.55</v>
      </c>
      <c r="W185" s="8">
        <f>VLOOKUP(B185,'Razzball Projections'!$B$2:$W$322,19,FALSE)</f>
        <v>116.05</v>
      </c>
      <c r="X185" s="7">
        <f>VLOOKUP(B185,'Razzball Projections'!$B$2:$W$322,20,FALSE)</f>
        <v>0</v>
      </c>
      <c r="Y185" s="7">
        <f>VLOOKUP(B185,'Razzball Projections'!$B$2:$W$322,21,FALSE)</f>
        <v>0</v>
      </c>
      <c r="Z185" s="7">
        <f>VLOOKUP(B185,'Razzball Projections'!$B$2:$W$322,22,FALSE)</f>
        <v>0</v>
      </c>
    </row>
    <row r="186" spans="1:26">
      <c r="A186" s="6">
        <f>VLOOKUP(B186&amp;"*",'Razzball Rankings'!$B$5:$G$204,6,FALSE)</f>
        <v>187</v>
      </c>
      <c r="B186" s="3" t="str">
        <f>'Razzball Projections'!B180</f>
        <v>Garrett Graham</v>
      </c>
      <c r="C186" s="2" t="str">
        <f>VLOOKUP(B186,'Razzball Projections'!$B$2:$W$322,2,FALSE)</f>
        <v>TE</v>
      </c>
      <c r="D186" s="2" t="str">
        <f>VLOOKUP(B186,'Razzball Projections'!$B$2:$W$322,3,FALSE)</f>
        <v>HOU</v>
      </c>
      <c r="F186" s="8">
        <f>VLOOKUP(B186,'Fantasy Pros ECR'!$B$6:$H$312,7,FALSE)</f>
        <v>163.16129029999999</v>
      </c>
      <c r="G186" s="8">
        <f>VLOOKUP(B186,'Fantasy Pros ADP'!$B$6:$M$253,12,FALSE)</f>
        <v>198.5</v>
      </c>
      <c r="H186" s="2">
        <f>VLOOKUP(B186,'Razzball Projections'!$B$2:$W$322,4,FALSE)</f>
        <v>0</v>
      </c>
      <c r="I186" s="2">
        <f>VLOOKUP(B186,'Razzball Projections'!$B$2:$W$322,5,FALSE)</f>
        <v>0</v>
      </c>
      <c r="J186" s="2">
        <f>VLOOKUP(B186,'Razzball Projections'!$B$2:$W$322,6,FALSE)</f>
        <v>0</v>
      </c>
      <c r="K186" s="2">
        <f>VLOOKUP(B186,'Razzball Projections'!$B$2:$W$322,7,FALSE)</f>
        <v>0</v>
      </c>
      <c r="L186" s="2">
        <f>VLOOKUP(B186,'Razzball Projections'!$B$2:$W$322,8,FALSE)</f>
        <v>0</v>
      </c>
      <c r="M186" s="2">
        <f>VLOOKUP(B186,'Razzball Projections'!$B$2:$W$322,9,FALSE)</f>
        <v>0</v>
      </c>
      <c r="N186" s="2">
        <f>VLOOKUP(B186,'Razzball Projections'!$B$2:$W$322,10,FALSE)</f>
        <v>0</v>
      </c>
      <c r="O186" s="2">
        <f>VLOOKUP(B186,'Razzball Projections'!$B$2:$W$322,11,FALSE)</f>
        <v>0</v>
      </c>
      <c r="P186" s="2">
        <f>VLOOKUP(B186,'Razzball Projections'!$B$2:$W$322,12,FALSE)</f>
        <v>0</v>
      </c>
      <c r="Q186" s="2">
        <f>VLOOKUP(B186,'Razzball Projections'!$B$2:$W$322,13,FALSE)</f>
        <v>0</v>
      </c>
      <c r="R186" s="2">
        <f>VLOOKUP(B186,'Razzball Projections'!$B$2:$W$322,14,FALSE)</f>
        <v>45</v>
      </c>
      <c r="S186" s="2">
        <f>VLOOKUP(B186,'Razzball Projections'!$B$2:$W$322,15,FALSE)</f>
        <v>497</v>
      </c>
      <c r="T186" s="2">
        <f>VLOOKUP(B186,'Razzball Projections'!$B$2:$W$322,16,FALSE)</f>
        <v>3</v>
      </c>
      <c r="U186" s="8">
        <f>VLOOKUP(B186,'Razzball Projections'!$B$2:$W$322,17,FALSE)</f>
        <v>67.7</v>
      </c>
      <c r="V186" s="8">
        <f>VLOOKUP(B186,'Razzball Projections'!$B$2:$W$322,18,FALSE)</f>
        <v>90.2</v>
      </c>
      <c r="W186" s="8">
        <f>VLOOKUP(B186,'Razzball Projections'!$B$2:$W$322,19,FALSE)</f>
        <v>112.7</v>
      </c>
      <c r="X186" s="7">
        <f>VLOOKUP(B186,'Razzball Projections'!$B$2:$W$322,20,FALSE)</f>
        <v>0</v>
      </c>
      <c r="Y186" s="7">
        <f>VLOOKUP(B186,'Razzball Projections'!$B$2:$W$322,21,FALSE)</f>
        <v>0</v>
      </c>
      <c r="Z186" s="7">
        <f>VLOOKUP(B186,'Razzball Projections'!$B$2:$W$322,22,FALSE)</f>
        <v>0</v>
      </c>
    </row>
    <row r="187" spans="1:26">
      <c r="A187" s="6">
        <f>VLOOKUP(B187&amp;"*",'Razzball Rankings'!$B$5:$G$204,6,FALSE)</f>
        <v>188</v>
      </c>
      <c r="B187" s="3" t="str">
        <f>'Razzball Projections'!B237</f>
        <v>Ronnie Hillman</v>
      </c>
      <c r="C187" s="2" t="str">
        <f>VLOOKUP(B187,'Razzball Projections'!$B$2:$W$322,2,FALSE)</f>
        <v>RB</v>
      </c>
      <c r="D187" s="2" t="str">
        <f>VLOOKUP(B187,'Razzball Projections'!$B$2:$W$322,3,FALSE)</f>
        <v>DEN</v>
      </c>
      <c r="F187" s="8">
        <f>VLOOKUP(B187,'Fantasy Pros ECR'!$B$6:$H$312,7,FALSE)</f>
        <v>166.85185190000001</v>
      </c>
      <c r="G187" s="8">
        <f>VLOOKUP(B187,'Fantasy Pros ADP'!$B$6:$M$253,12,FALSE)</f>
        <v>179.5</v>
      </c>
      <c r="H187" s="2">
        <f>VLOOKUP(B187,'Razzball Projections'!$B$2:$W$322,4,FALSE)</f>
        <v>0</v>
      </c>
      <c r="I187" s="2">
        <f>VLOOKUP(B187,'Razzball Projections'!$B$2:$W$322,5,FALSE)</f>
        <v>0</v>
      </c>
      <c r="J187" s="2">
        <f>VLOOKUP(B187,'Razzball Projections'!$B$2:$W$322,6,FALSE)</f>
        <v>0</v>
      </c>
      <c r="K187" s="2">
        <f>VLOOKUP(B187,'Razzball Projections'!$B$2:$W$322,7,FALSE)</f>
        <v>0</v>
      </c>
      <c r="L187" s="2">
        <f>VLOOKUP(B187,'Razzball Projections'!$B$2:$W$322,8,FALSE)</f>
        <v>0</v>
      </c>
      <c r="M187" s="2">
        <f>VLOOKUP(B187,'Razzball Projections'!$B$2:$W$322,9,FALSE)</f>
        <v>0</v>
      </c>
      <c r="N187" s="2">
        <f>VLOOKUP(B187,'Razzball Projections'!$B$2:$W$322,10,FALSE)</f>
        <v>77</v>
      </c>
      <c r="O187" s="2">
        <f>VLOOKUP(B187,'Razzball Projections'!$B$2:$W$322,11,FALSE)</f>
        <v>328</v>
      </c>
      <c r="P187" s="2">
        <f>VLOOKUP(B187,'Razzball Projections'!$B$2:$W$322,12,FALSE)</f>
        <v>2</v>
      </c>
      <c r="Q187" s="2">
        <f>VLOOKUP(B187,'Razzball Projections'!$B$2:$W$322,13,FALSE)</f>
        <v>2</v>
      </c>
      <c r="R187" s="2">
        <f>VLOOKUP(B187,'Razzball Projections'!$B$2:$W$322,14,FALSE)</f>
        <v>19</v>
      </c>
      <c r="S187" s="2">
        <f>VLOOKUP(B187,'Razzball Projections'!$B$2:$W$322,15,FALSE)</f>
        <v>138</v>
      </c>
      <c r="T187" s="2">
        <f>VLOOKUP(B187,'Razzball Projections'!$B$2:$W$322,16,FALSE)</f>
        <v>1</v>
      </c>
      <c r="U187" s="8">
        <f>VLOOKUP(B187,'Razzball Projections'!$B$2:$W$322,17,FALSE)</f>
        <v>58.6</v>
      </c>
      <c r="V187" s="8">
        <f>VLOOKUP(B187,'Razzball Projections'!$B$2:$W$322,18,FALSE)</f>
        <v>68.099999999999994</v>
      </c>
      <c r="W187" s="8">
        <f>VLOOKUP(B187,'Razzball Projections'!$B$2:$W$322,19,FALSE)</f>
        <v>77.599999999999994</v>
      </c>
      <c r="X187" s="7">
        <f>VLOOKUP(B187,'Razzball Projections'!$B$2:$W$322,20,FALSE)</f>
        <v>0</v>
      </c>
      <c r="Y187" s="7">
        <f>VLOOKUP(B187,'Razzball Projections'!$B$2:$W$322,21,FALSE)</f>
        <v>0</v>
      </c>
      <c r="Z187" s="7">
        <f>VLOOKUP(B187,'Razzball Projections'!$B$2:$W$322,22,FALSE)</f>
        <v>0</v>
      </c>
    </row>
    <row r="188" spans="1:26">
      <c r="A188" s="6">
        <f>VLOOKUP(B188&amp;"*",'Razzball Rankings'!$B$5:$G$204,6,FALSE)</f>
        <v>189</v>
      </c>
      <c r="B188" s="3" t="str">
        <f>'Razzball Projections'!B194</f>
        <v>Eric Ebron</v>
      </c>
      <c r="C188" s="2" t="str">
        <f>VLOOKUP(B188,'Razzball Projections'!$B$2:$W$322,2,FALSE)</f>
        <v>TE</v>
      </c>
      <c r="D188" s="2" t="str">
        <f>VLOOKUP(B188,'Razzball Projections'!$B$2:$W$322,3,FALSE)</f>
        <v>DET</v>
      </c>
      <c r="F188" s="8">
        <f>VLOOKUP(B188,'Fantasy Pros ECR'!$B$6:$H$312,7,FALSE)</f>
        <v>163.48571430000001</v>
      </c>
      <c r="G188" s="8">
        <f>VLOOKUP(B188,'Fantasy Pros ADP'!$B$6:$M$253,12,FALSE)</f>
        <v>148.19999999999999</v>
      </c>
      <c r="H188" s="2">
        <f>VLOOKUP(B188,'Razzball Projections'!$B$2:$W$322,4,FALSE)</f>
        <v>0</v>
      </c>
      <c r="I188" s="2">
        <f>VLOOKUP(B188,'Razzball Projections'!$B$2:$W$322,5,FALSE)</f>
        <v>0</v>
      </c>
      <c r="J188" s="2">
        <f>VLOOKUP(B188,'Razzball Projections'!$B$2:$W$322,6,FALSE)</f>
        <v>0</v>
      </c>
      <c r="K188" s="2">
        <f>VLOOKUP(B188,'Razzball Projections'!$B$2:$W$322,7,FALSE)</f>
        <v>0</v>
      </c>
      <c r="L188" s="2">
        <f>VLOOKUP(B188,'Razzball Projections'!$B$2:$W$322,8,FALSE)</f>
        <v>0</v>
      </c>
      <c r="M188" s="2">
        <f>VLOOKUP(B188,'Razzball Projections'!$B$2:$W$322,9,FALSE)</f>
        <v>0</v>
      </c>
      <c r="N188" s="2">
        <f>VLOOKUP(B188,'Razzball Projections'!$B$2:$W$322,10,FALSE)</f>
        <v>0</v>
      </c>
      <c r="O188" s="2">
        <f>VLOOKUP(B188,'Razzball Projections'!$B$2:$W$322,11,FALSE)</f>
        <v>0</v>
      </c>
      <c r="P188" s="2">
        <f>VLOOKUP(B188,'Razzball Projections'!$B$2:$W$322,12,FALSE)</f>
        <v>0</v>
      </c>
      <c r="Q188" s="2">
        <f>VLOOKUP(B188,'Razzball Projections'!$B$2:$W$322,13,FALSE)</f>
        <v>0</v>
      </c>
      <c r="R188" s="2">
        <f>VLOOKUP(B188,'Razzball Projections'!$B$2:$W$322,14,FALSE)</f>
        <v>36</v>
      </c>
      <c r="S188" s="2">
        <f>VLOOKUP(B188,'Razzball Projections'!$B$2:$W$322,15,FALSE)</f>
        <v>485</v>
      </c>
      <c r="T188" s="2">
        <f>VLOOKUP(B188,'Razzball Projections'!$B$2:$W$322,16,FALSE)</f>
        <v>3</v>
      </c>
      <c r="U188" s="8">
        <f>VLOOKUP(B188,'Razzball Projections'!$B$2:$W$322,17,FALSE)</f>
        <v>66.5</v>
      </c>
      <c r="V188" s="8">
        <f>VLOOKUP(B188,'Razzball Projections'!$B$2:$W$322,18,FALSE)</f>
        <v>84.5</v>
      </c>
      <c r="W188" s="8">
        <f>VLOOKUP(B188,'Razzball Projections'!$B$2:$W$322,19,FALSE)</f>
        <v>102.5</v>
      </c>
      <c r="X188" s="7">
        <f>VLOOKUP(B188,'Razzball Projections'!$B$2:$W$322,20,FALSE)</f>
        <v>3</v>
      </c>
      <c r="Y188" s="7">
        <f>VLOOKUP(B188,'Razzball Projections'!$B$2:$W$322,21,FALSE)</f>
        <v>2</v>
      </c>
      <c r="Z188" s="7">
        <f>VLOOKUP(B188,'Razzball Projections'!$B$2:$W$322,22,FALSE)</f>
        <v>1</v>
      </c>
    </row>
    <row r="189" spans="1:26">
      <c r="A189" s="6">
        <f>VLOOKUP(B189&amp;"*",'Razzball Rankings'!$B$5:$G$204,6,FALSE)</f>
        <v>190</v>
      </c>
      <c r="B189" s="3" t="str">
        <f>'Razzball Projections'!B190</f>
        <v>Brent Celek</v>
      </c>
      <c r="C189" s="2" t="str">
        <f>VLOOKUP(B189,'Razzball Projections'!$B$2:$W$322,2,FALSE)</f>
        <v>TE</v>
      </c>
      <c r="D189" s="2" t="str">
        <f>VLOOKUP(B189,'Razzball Projections'!$B$2:$W$322,3,FALSE)</f>
        <v>PHI</v>
      </c>
      <c r="F189" s="8" t="e">
        <f>VLOOKUP(B189,'Fantasy Pros ECR'!$B$6:$H$312,7,FALSE)</f>
        <v>#N/A</v>
      </c>
      <c r="G189" s="8">
        <f>VLOOKUP(B189,'Fantasy Pros ADP'!$B$6:$M$253,12,FALSE)</f>
        <v>172.5</v>
      </c>
      <c r="H189" s="2">
        <f>VLOOKUP(B189,'Razzball Projections'!$B$2:$W$322,4,FALSE)</f>
        <v>0</v>
      </c>
      <c r="I189" s="2">
        <f>VLOOKUP(B189,'Razzball Projections'!$B$2:$W$322,5,FALSE)</f>
        <v>0</v>
      </c>
      <c r="J189" s="2">
        <f>VLOOKUP(B189,'Razzball Projections'!$B$2:$W$322,6,FALSE)</f>
        <v>0</v>
      </c>
      <c r="K189" s="2">
        <f>VLOOKUP(B189,'Razzball Projections'!$B$2:$W$322,7,FALSE)</f>
        <v>0</v>
      </c>
      <c r="L189" s="2">
        <f>VLOOKUP(B189,'Razzball Projections'!$B$2:$W$322,8,FALSE)</f>
        <v>0</v>
      </c>
      <c r="M189" s="2">
        <f>VLOOKUP(B189,'Razzball Projections'!$B$2:$W$322,9,FALSE)</f>
        <v>0</v>
      </c>
      <c r="N189" s="2">
        <f>VLOOKUP(B189,'Razzball Projections'!$B$2:$W$322,10,FALSE)</f>
        <v>0</v>
      </c>
      <c r="O189" s="2">
        <f>VLOOKUP(B189,'Razzball Projections'!$B$2:$W$322,11,FALSE)</f>
        <v>0</v>
      </c>
      <c r="P189" s="2">
        <f>VLOOKUP(B189,'Razzball Projections'!$B$2:$W$322,12,FALSE)</f>
        <v>0</v>
      </c>
      <c r="Q189" s="2">
        <f>VLOOKUP(B189,'Razzball Projections'!$B$2:$W$322,13,FALSE)</f>
        <v>1</v>
      </c>
      <c r="R189" s="2">
        <f>VLOOKUP(B189,'Razzball Projections'!$B$2:$W$322,14,FALSE)</f>
        <v>39</v>
      </c>
      <c r="S189" s="2">
        <f>VLOOKUP(B189,'Razzball Projections'!$B$2:$W$322,15,FALSE)</f>
        <v>448</v>
      </c>
      <c r="T189" s="2">
        <f>VLOOKUP(B189,'Razzball Projections'!$B$2:$W$322,16,FALSE)</f>
        <v>4</v>
      </c>
      <c r="U189" s="8">
        <f>VLOOKUP(B189,'Razzball Projections'!$B$2:$W$322,17,FALSE)</f>
        <v>64.8</v>
      </c>
      <c r="V189" s="8">
        <f>VLOOKUP(B189,'Razzball Projections'!$B$2:$W$322,18,FALSE)</f>
        <v>84.3</v>
      </c>
      <c r="W189" s="8">
        <f>VLOOKUP(B189,'Razzball Projections'!$B$2:$W$322,19,FALSE)</f>
        <v>103.8</v>
      </c>
      <c r="X189" s="7">
        <f>VLOOKUP(B189,'Razzball Projections'!$B$2:$W$322,20,FALSE)</f>
        <v>0</v>
      </c>
      <c r="Y189" s="7">
        <f>VLOOKUP(B189,'Razzball Projections'!$B$2:$W$322,21,FALSE)</f>
        <v>0</v>
      </c>
      <c r="Z189" s="7">
        <f>VLOOKUP(B189,'Razzball Projections'!$B$2:$W$322,22,FALSE)</f>
        <v>0</v>
      </c>
    </row>
    <row r="190" spans="1:26">
      <c r="A190" s="6">
        <f>VLOOKUP(B190&amp;"*",'Razzball Rankings'!$B$5:$G$204,6,FALSE)</f>
        <v>191</v>
      </c>
      <c r="B190" s="3" t="str">
        <f>'Razzball Projections'!B204</f>
        <v>Brandon Bostick</v>
      </c>
      <c r="C190" s="2" t="str">
        <f>VLOOKUP(B190,'Razzball Projections'!$B$2:$W$322,2,FALSE)</f>
        <v>TE</v>
      </c>
      <c r="D190" s="2" t="str">
        <f>VLOOKUP(B190,'Razzball Projections'!$B$2:$W$322,3,FALSE)</f>
        <v>GB</v>
      </c>
      <c r="F190" s="8">
        <f>VLOOKUP(B190,'Fantasy Pros ECR'!$B$6:$H$312,7,FALSE)</f>
        <v>202.75</v>
      </c>
      <c r="G190" s="8" t="e">
        <f>VLOOKUP(B190,'Fantasy Pros ADP'!$B$6:$M$253,12,FALSE)</f>
        <v>#N/A</v>
      </c>
      <c r="H190" s="2">
        <f>VLOOKUP(B190,'Razzball Projections'!$B$2:$W$322,4,FALSE)</f>
        <v>0</v>
      </c>
      <c r="I190" s="2">
        <f>VLOOKUP(B190,'Razzball Projections'!$B$2:$W$322,5,FALSE)</f>
        <v>0</v>
      </c>
      <c r="J190" s="2">
        <f>VLOOKUP(B190,'Razzball Projections'!$B$2:$W$322,6,FALSE)</f>
        <v>0</v>
      </c>
      <c r="K190" s="2">
        <f>VLOOKUP(B190,'Razzball Projections'!$B$2:$W$322,7,FALSE)</f>
        <v>0</v>
      </c>
      <c r="L190" s="2">
        <f>VLOOKUP(B190,'Razzball Projections'!$B$2:$W$322,8,FALSE)</f>
        <v>0</v>
      </c>
      <c r="M190" s="2">
        <f>VLOOKUP(B190,'Razzball Projections'!$B$2:$W$322,9,FALSE)</f>
        <v>0</v>
      </c>
      <c r="N190" s="2">
        <f>VLOOKUP(B190,'Razzball Projections'!$B$2:$W$322,10,FALSE)</f>
        <v>0</v>
      </c>
      <c r="O190" s="2">
        <f>VLOOKUP(B190,'Razzball Projections'!$B$2:$W$322,11,FALSE)</f>
        <v>0</v>
      </c>
      <c r="P190" s="2">
        <f>VLOOKUP(B190,'Razzball Projections'!$B$2:$W$322,12,FALSE)</f>
        <v>0</v>
      </c>
      <c r="Q190" s="2">
        <f>VLOOKUP(B190,'Razzball Projections'!$B$2:$W$322,13,FALSE)</f>
        <v>1</v>
      </c>
      <c r="R190" s="2">
        <f>VLOOKUP(B190,'Razzball Projections'!$B$2:$W$322,14,FALSE)</f>
        <v>36</v>
      </c>
      <c r="S190" s="2">
        <f>VLOOKUP(B190,'Razzball Projections'!$B$2:$W$322,15,FALSE)</f>
        <v>436</v>
      </c>
      <c r="T190" s="2">
        <f>VLOOKUP(B190,'Razzball Projections'!$B$2:$W$322,16,FALSE)</f>
        <v>3</v>
      </c>
      <c r="U190" s="8">
        <f>VLOOKUP(B190,'Razzball Projections'!$B$2:$W$322,17,FALSE)</f>
        <v>60.6</v>
      </c>
      <c r="V190" s="8">
        <f>VLOOKUP(B190,'Razzball Projections'!$B$2:$W$322,18,FALSE)</f>
        <v>78.599999999999994</v>
      </c>
      <c r="W190" s="8">
        <f>VLOOKUP(B190,'Razzball Projections'!$B$2:$W$322,19,FALSE)</f>
        <v>96.6</v>
      </c>
      <c r="X190" s="7">
        <f>VLOOKUP(B190,'Razzball Projections'!$B$2:$W$322,20,FALSE)</f>
        <v>0</v>
      </c>
      <c r="Y190" s="7">
        <f>VLOOKUP(B190,'Razzball Projections'!$B$2:$W$322,21,FALSE)</f>
        <v>0</v>
      </c>
      <c r="Z190" s="7">
        <f>VLOOKUP(B190,'Razzball Projections'!$B$2:$W$322,22,FALSE)</f>
        <v>0</v>
      </c>
    </row>
    <row r="191" spans="1:26">
      <c r="A191" s="6">
        <f>VLOOKUP(B191&amp;"*",'Razzball Rankings'!$B$5:$G$204,6,FALSE)</f>
        <v>192</v>
      </c>
      <c r="B191" s="3" t="str">
        <f>'Razzball Projections'!B257</f>
        <v>Mark Ingram</v>
      </c>
      <c r="C191" s="2" t="str">
        <f>VLOOKUP(B191,'Razzball Projections'!$B$2:$W$322,2,FALSE)</f>
        <v>RB</v>
      </c>
      <c r="D191" s="2" t="str">
        <f>VLOOKUP(B191,'Razzball Projections'!$B$2:$W$322,3,FALSE)</f>
        <v>NO</v>
      </c>
      <c r="F191" s="8">
        <f>VLOOKUP(B191,'Fantasy Pros ECR'!$B$6:$H$312,7,FALSE)</f>
        <v>122.4318182</v>
      </c>
      <c r="G191" s="8">
        <f>VLOOKUP(B191,'Fantasy Pros ADP'!$B$6:$M$253,12,FALSE)</f>
        <v>135.4</v>
      </c>
      <c r="H191" s="2">
        <f>VLOOKUP(B191,'Razzball Projections'!$B$2:$W$322,4,FALSE)</f>
        <v>0</v>
      </c>
      <c r="I191" s="2">
        <f>VLOOKUP(B191,'Razzball Projections'!$B$2:$W$322,5,FALSE)</f>
        <v>0</v>
      </c>
      <c r="J191" s="2">
        <f>VLOOKUP(B191,'Razzball Projections'!$B$2:$W$322,6,FALSE)</f>
        <v>0</v>
      </c>
      <c r="K191" s="2">
        <f>VLOOKUP(B191,'Razzball Projections'!$B$2:$W$322,7,FALSE)</f>
        <v>0</v>
      </c>
      <c r="L191" s="2">
        <f>VLOOKUP(B191,'Razzball Projections'!$B$2:$W$322,8,FALSE)</f>
        <v>0</v>
      </c>
      <c r="M191" s="2">
        <f>VLOOKUP(B191,'Razzball Projections'!$B$2:$W$322,9,FALSE)</f>
        <v>0</v>
      </c>
      <c r="N191" s="2">
        <f>VLOOKUP(B191,'Razzball Projections'!$B$2:$W$322,10,FALSE)</f>
        <v>100</v>
      </c>
      <c r="O191" s="2">
        <f>VLOOKUP(B191,'Razzball Projections'!$B$2:$W$322,11,FALSE)</f>
        <v>356</v>
      </c>
      <c r="P191" s="2">
        <f>VLOOKUP(B191,'Razzball Projections'!$B$2:$W$322,12,FALSE)</f>
        <v>3</v>
      </c>
      <c r="Q191" s="2">
        <f>VLOOKUP(B191,'Razzball Projections'!$B$2:$W$322,13,FALSE)</f>
        <v>1</v>
      </c>
      <c r="R191" s="2">
        <f>VLOOKUP(B191,'Razzball Projections'!$B$2:$W$322,14,FALSE)</f>
        <v>11</v>
      </c>
      <c r="S191" s="2">
        <f>VLOOKUP(B191,'Razzball Projections'!$B$2:$W$322,15,FALSE)</f>
        <v>62</v>
      </c>
      <c r="T191" s="2">
        <f>VLOOKUP(B191,'Razzball Projections'!$B$2:$W$322,16,FALSE)</f>
        <v>0</v>
      </c>
      <c r="U191" s="8">
        <f>VLOOKUP(B191,'Razzball Projections'!$B$2:$W$322,17,FALSE)</f>
        <v>56.6</v>
      </c>
      <c r="V191" s="8">
        <f>VLOOKUP(B191,'Razzball Projections'!$B$2:$W$322,18,FALSE)</f>
        <v>62.1</v>
      </c>
      <c r="W191" s="8">
        <f>VLOOKUP(B191,'Razzball Projections'!$B$2:$W$322,19,FALSE)</f>
        <v>67.599999999999994</v>
      </c>
      <c r="X191" s="7">
        <f>VLOOKUP(B191,'Razzball Projections'!$B$2:$W$322,20,FALSE)</f>
        <v>0</v>
      </c>
      <c r="Y191" s="7">
        <f>VLOOKUP(B191,'Razzball Projections'!$B$2:$W$322,21,FALSE)</f>
        <v>0</v>
      </c>
      <c r="Z191" s="7">
        <f>VLOOKUP(B191,'Razzball Projections'!$B$2:$W$322,22,FALSE)</f>
        <v>0</v>
      </c>
    </row>
    <row r="192" spans="1:26">
      <c r="A192" s="6">
        <f>VLOOKUP(B192&amp;"*",'Razzball Rankings'!$B$5:$G$204,6,FALSE)</f>
        <v>193</v>
      </c>
      <c r="B192" s="3" t="str">
        <f>'Razzball Projections'!B258</f>
        <v>Latavius Murray</v>
      </c>
      <c r="C192" s="2" t="str">
        <f>VLOOKUP(B192,'Razzball Projections'!$B$2:$W$322,2,FALSE)</f>
        <v>RB</v>
      </c>
      <c r="D192" s="2" t="str">
        <f>VLOOKUP(B192,'Razzball Projections'!$B$2:$W$322,3,FALSE)</f>
        <v>OAK</v>
      </c>
      <c r="F192" s="8">
        <f>VLOOKUP(B192,'Fantasy Pros ECR'!$B$6:$H$312,7,FALSE)</f>
        <v>184.91666670000001</v>
      </c>
      <c r="G192" s="8" t="e">
        <f>VLOOKUP(B192,'Fantasy Pros ADP'!$B$6:$M$253,12,FALSE)</f>
        <v>#N/A</v>
      </c>
      <c r="H192" s="2">
        <f>VLOOKUP(B192,'Razzball Projections'!$B$2:$W$322,4,FALSE)</f>
        <v>0</v>
      </c>
      <c r="I192" s="2">
        <f>VLOOKUP(B192,'Razzball Projections'!$B$2:$W$322,5,FALSE)</f>
        <v>0</v>
      </c>
      <c r="J192" s="2">
        <f>VLOOKUP(B192,'Razzball Projections'!$B$2:$W$322,6,FALSE)</f>
        <v>0</v>
      </c>
      <c r="K192" s="2">
        <f>VLOOKUP(B192,'Razzball Projections'!$B$2:$W$322,7,FALSE)</f>
        <v>0</v>
      </c>
      <c r="L192" s="2">
        <f>VLOOKUP(B192,'Razzball Projections'!$B$2:$W$322,8,FALSE)</f>
        <v>0</v>
      </c>
      <c r="M192" s="2">
        <f>VLOOKUP(B192,'Razzball Projections'!$B$2:$W$322,9,FALSE)</f>
        <v>0</v>
      </c>
      <c r="N192" s="2">
        <f>VLOOKUP(B192,'Razzball Projections'!$B$2:$W$322,10,FALSE)</f>
        <v>69</v>
      </c>
      <c r="O192" s="2">
        <f>VLOOKUP(B192,'Razzball Projections'!$B$2:$W$322,11,FALSE)</f>
        <v>308</v>
      </c>
      <c r="P192" s="2">
        <f>VLOOKUP(B192,'Razzball Projections'!$B$2:$W$322,12,FALSE)</f>
        <v>3</v>
      </c>
      <c r="Q192" s="2">
        <f>VLOOKUP(B192,'Razzball Projections'!$B$2:$W$322,13,FALSE)</f>
        <v>0</v>
      </c>
      <c r="R192" s="2">
        <f>VLOOKUP(B192,'Razzball Projections'!$B$2:$W$322,14,FALSE)</f>
        <v>12</v>
      </c>
      <c r="S192" s="2">
        <f>VLOOKUP(B192,'Razzball Projections'!$B$2:$W$322,15,FALSE)</f>
        <v>80</v>
      </c>
      <c r="T192" s="2">
        <f>VLOOKUP(B192,'Razzball Projections'!$B$2:$W$322,16,FALSE)</f>
        <v>0</v>
      </c>
      <c r="U192" s="8">
        <f>VLOOKUP(B192,'Razzball Projections'!$B$2:$W$322,17,FALSE)</f>
        <v>55.6</v>
      </c>
      <c r="V192" s="8">
        <f>VLOOKUP(B192,'Razzball Projections'!$B$2:$W$322,18,FALSE)</f>
        <v>61.6</v>
      </c>
      <c r="W192" s="8">
        <f>VLOOKUP(B192,'Razzball Projections'!$B$2:$W$322,19,FALSE)</f>
        <v>67.599999999999994</v>
      </c>
      <c r="X192" s="7">
        <f>VLOOKUP(B192,'Razzball Projections'!$B$2:$W$322,20,FALSE)</f>
        <v>0</v>
      </c>
      <c r="Y192" s="7">
        <f>VLOOKUP(B192,'Razzball Projections'!$B$2:$W$322,21,FALSE)</f>
        <v>0</v>
      </c>
      <c r="Z192" s="7">
        <f>VLOOKUP(B192,'Razzball Projections'!$B$2:$W$322,22,FALSE)</f>
        <v>0</v>
      </c>
    </row>
    <row r="193" spans="1:26">
      <c r="A193" s="6">
        <f>VLOOKUP(B193&amp;"*",'Razzball Rankings'!$B$5:$G$204,6,FALSE)</f>
        <v>194</v>
      </c>
      <c r="B193" s="3" t="str">
        <f>'Razzball Projections'!B207</f>
        <v>Zach Miller</v>
      </c>
      <c r="C193" s="2" t="str">
        <f>VLOOKUP(B193,'Razzball Projections'!$B$2:$W$322,2,FALSE)</f>
        <v>TE</v>
      </c>
      <c r="D193" s="2" t="str">
        <f>VLOOKUP(B193,'Razzball Projections'!$B$2:$W$322,3,FALSE)</f>
        <v>SEA</v>
      </c>
      <c r="F193" s="8">
        <f>VLOOKUP(B193,'Fantasy Pros ECR'!$B$6:$H$312,7,FALSE)</f>
        <v>219</v>
      </c>
      <c r="G193" s="8">
        <f>VLOOKUP(B193,'Fantasy Pros ADP'!$B$6:$M$253,12,FALSE)</f>
        <v>163.5</v>
      </c>
      <c r="H193" s="2">
        <f>VLOOKUP(B193,'Razzball Projections'!$B$2:$W$322,4,FALSE)</f>
        <v>0</v>
      </c>
      <c r="I193" s="2">
        <f>VLOOKUP(B193,'Razzball Projections'!$B$2:$W$322,5,FALSE)</f>
        <v>0</v>
      </c>
      <c r="J193" s="2">
        <f>VLOOKUP(B193,'Razzball Projections'!$B$2:$W$322,6,FALSE)</f>
        <v>0</v>
      </c>
      <c r="K193" s="2">
        <f>VLOOKUP(B193,'Razzball Projections'!$B$2:$W$322,7,FALSE)</f>
        <v>0</v>
      </c>
      <c r="L193" s="2">
        <f>VLOOKUP(B193,'Razzball Projections'!$B$2:$W$322,8,FALSE)</f>
        <v>0</v>
      </c>
      <c r="M193" s="2">
        <f>VLOOKUP(B193,'Razzball Projections'!$B$2:$W$322,9,FALSE)</f>
        <v>0</v>
      </c>
      <c r="N193" s="2">
        <f>VLOOKUP(B193,'Razzball Projections'!$B$2:$W$322,10,FALSE)</f>
        <v>0</v>
      </c>
      <c r="O193" s="2">
        <f>VLOOKUP(B193,'Razzball Projections'!$B$2:$W$322,11,FALSE)</f>
        <v>0</v>
      </c>
      <c r="P193" s="2">
        <f>VLOOKUP(B193,'Razzball Projections'!$B$2:$W$322,12,FALSE)</f>
        <v>0</v>
      </c>
      <c r="Q193" s="2">
        <f>VLOOKUP(B193,'Razzball Projections'!$B$2:$W$322,13,FALSE)</f>
        <v>0</v>
      </c>
      <c r="R193" s="2">
        <f>VLOOKUP(B193,'Razzball Projections'!$B$2:$W$322,14,FALSE)</f>
        <v>36</v>
      </c>
      <c r="S193" s="2">
        <f>VLOOKUP(B193,'Razzball Projections'!$B$2:$W$322,15,FALSE)</f>
        <v>389</v>
      </c>
      <c r="T193" s="2">
        <f>VLOOKUP(B193,'Razzball Projections'!$B$2:$W$322,16,FALSE)</f>
        <v>3</v>
      </c>
      <c r="U193" s="8">
        <f>VLOOKUP(B193,'Razzball Projections'!$B$2:$W$322,17,FALSE)</f>
        <v>59.3</v>
      </c>
      <c r="V193" s="8">
        <f>VLOOKUP(B193,'Razzball Projections'!$B$2:$W$322,18,FALSE)</f>
        <v>77.3</v>
      </c>
      <c r="W193" s="8">
        <f>VLOOKUP(B193,'Razzball Projections'!$B$2:$W$322,19,FALSE)</f>
        <v>95.3</v>
      </c>
      <c r="X193" s="7">
        <f>VLOOKUP(B193,'Razzball Projections'!$B$2:$W$322,20,FALSE)</f>
        <v>0</v>
      </c>
      <c r="Y193" s="7">
        <f>VLOOKUP(B193,'Razzball Projections'!$B$2:$W$322,21,FALSE)</f>
        <v>0</v>
      </c>
      <c r="Z193" s="7">
        <f>VLOOKUP(B193,'Razzball Projections'!$B$2:$W$322,22,FALSE)</f>
        <v>0</v>
      </c>
    </row>
    <row r="194" spans="1:26">
      <c r="A194" s="6">
        <f>VLOOKUP(B194&amp;"*",'Razzball Rankings'!$B$5:$G$204,6,FALSE)</f>
        <v>195</v>
      </c>
      <c r="B194" s="3" t="str">
        <f>'Razzball Projections'!B174</f>
        <v>Donnie Avery</v>
      </c>
      <c r="C194" s="2" t="str">
        <f>VLOOKUP(B194,'Razzball Projections'!$B$2:$W$322,2,FALSE)</f>
        <v>WR</v>
      </c>
      <c r="D194" s="2" t="str">
        <f>VLOOKUP(B194,'Razzball Projections'!$B$2:$W$322,3,FALSE)</f>
        <v>KC</v>
      </c>
      <c r="F194" s="8">
        <f>VLOOKUP(B194,'Fantasy Pros ECR'!$B$6:$H$312,7,FALSE)</f>
        <v>184.5</v>
      </c>
      <c r="G194" s="8" t="e">
        <f>VLOOKUP(B194,'Fantasy Pros ADP'!$B$6:$M$253,12,FALSE)</f>
        <v>#N/A</v>
      </c>
      <c r="H194" s="2">
        <f>VLOOKUP(B194,'Razzball Projections'!$B$2:$W$322,4,FALSE)</f>
        <v>0</v>
      </c>
      <c r="I194" s="2">
        <f>VLOOKUP(B194,'Razzball Projections'!$B$2:$W$322,5,FALSE)</f>
        <v>0</v>
      </c>
      <c r="J194" s="2">
        <f>VLOOKUP(B194,'Razzball Projections'!$B$2:$W$322,6,FALSE)</f>
        <v>0</v>
      </c>
      <c r="K194" s="2">
        <f>VLOOKUP(B194,'Razzball Projections'!$B$2:$W$322,7,FALSE)</f>
        <v>0</v>
      </c>
      <c r="L194" s="2">
        <f>VLOOKUP(B194,'Razzball Projections'!$B$2:$W$322,8,FALSE)</f>
        <v>0</v>
      </c>
      <c r="M194" s="2">
        <f>VLOOKUP(B194,'Razzball Projections'!$B$2:$W$322,9,FALSE)</f>
        <v>0</v>
      </c>
      <c r="N194" s="2">
        <f>VLOOKUP(B194,'Razzball Projections'!$B$2:$W$322,10,FALSE)</f>
        <v>0</v>
      </c>
      <c r="O194" s="2">
        <f>VLOOKUP(B194,'Razzball Projections'!$B$2:$W$322,11,FALSE)</f>
        <v>0</v>
      </c>
      <c r="P194" s="2">
        <f>VLOOKUP(B194,'Razzball Projections'!$B$2:$W$322,12,FALSE)</f>
        <v>0</v>
      </c>
      <c r="Q194" s="2">
        <f>VLOOKUP(B194,'Razzball Projections'!$B$2:$W$322,13,FALSE)</f>
        <v>0</v>
      </c>
      <c r="R194" s="2">
        <f>VLOOKUP(B194,'Razzball Projections'!$B$2:$W$322,14,FALSE)</f>
        <v>43</v>
      </c>
      <c r="S194" s="2">
        <f>VLOOKUP(B194,'Razzball Projections'!$B$2:$W$322,15,FALSE)</f>
        <v>586</v>
      </c>
      <c r="T194" s="2">
        <f>VLOOKUP(B194,'Razzball Projections'!$B$2:$W$322,16,FALSE)</f>
        <v>3</v>
      </c>
      <c r="U194" s="8">
        <f>VLOOKUP(B194,'Razzball Projections'!$B$2:$W$322,17,FALSE)</f>
        <v>74.2</v>
      </c>
      <c r="V194" s="8">
        <f>VLOOKUP(B194,'Razzball Projections'!$B$2:$W$322,18,FALSE)</f>
        <v>95.7</v>
      </c>
      <c r="W194" s="8">
        <f>VLOOKUP(B194,'Razzball Projections'!$B$2:$W$322,19,FALSE)</f>
        <v>117.2</v>
      </c>
      <c r="X194" s="7">
        <f>VLOOKUP(B194,'Razzball Projections'!$B$2:$W$322,20,FALSE)</f>
        <v>0</v>
      </c>
      <c r="Y194" s="7">
        <f>VLOOKUP(B194,'Razzball Projections'!$B$2:$W$322,21,FALSE)</f>
        <v>0</v>
      </c>
      <c r="Z194" s="7">
        <f>VLOOKUP(B194,'Razzball Projections'!$B$2:$W$322,22,FALSE)</f>
        <v>0</v>
      </c>
    </row>
    <row r="195" spans="1:26">
      <c r="A195" s="6">
        <f>VLOOKUP(B195&amp;"*",'Razzball Rankings'!$B$5:$G$204,6,FALSE)</f>
        <v>196</v>
      </c>
      <c r="B195" s="3" t="str">
        <f>'Razzball Projections'!B208</f>
        <v>Mychal Rivera</v>
      </c>
      <c r="C195" s="2" t="str">
        <f>VLOOKUP(B195,'Razzball Projections'!$B$2:$W$322,2,FALSE)</f>
        <v>TE</v>
      </c>
      <c r="D195" s="2" t="str">
        <f>VLOOKUP(B195,'Razzball Projections'!$B$2:$W$322,3,FALSE)</f>
        <v>OAK</v>
      </c>
      <c r="F195" s="8" t="e">
        <f>VLOOKUP(B195,'Fantasy Pros ECR'!$B$6:$H$312,7,FALSE)</f>
        <v>#N/A</v>
      </c>
      <c r="G195" s="8" t="e">
        <f>VLOOKUP(B195,'Fantasy Pros ADP'!$B$6:$M$253,12,FALSE)</f>
        <v>#N/A</v>
      </c>
      <c r="H195" s="2">
        <f>VLOOKUP(B195,'Razzball Projections'!$B$2:$W$322,4,FALSE)</f>
        <v>0</v>
      </c>
      <c r="I195" s="2">
        <f>VLOOKUP(B195,'Razzball Projections'!$B$2:$W$322,5,FALSE)</f>
        <v>0</v>
      </c>
      <c r="J195" s="2">
        <f>VLOOKUP(B195,'Razzball Projections'!$B$2:$W$322,6,FALSE)</f>
        <v>0</v>
      </c>
      <c r="K195" s="2">
        <f>VLOOKUP(B195,'Razzball Projections'!$B$2:$W$322,7,FALSE)</f>
        <v>0</v>
      </c>
      <c r="L195" s="2">
        <f>VLOOKUP(B195,'Razzball Projections'!$B$2:$W$322,8,FALSE)</f>
        <v>0</v>
      </c>
      <c r="M195" s="2">
        <f>VLOOKUP(B195,'Razzball Projections'!$B$2:$W$322,9,FALSE)</f>
        <v>0</v>
      </c>
      <c r="N195" s="2">
        <f>VLOOKUP(B195,'Razzball Projections'!$B$2:$W$322,10,FALSE)</f>
        <v>0</v>
      </c>
      <c r="O195" s="2">
        <f>VLOOKUP(B195,'Razzball Projections'!$B$2:$W$322,11,FALSE)</f>
        <v>0</v>
      </c>
      <c r="P195" s="2">
        <f>VLOOKUP(B195,'Razzball Projections'!$B$2:$W$322,12,FALSE)</f>
        <v>0</v>
      </c>
      <c r="Q195" s="2">
        <f>VLOOKUP(B195,'Razzball Projections'!$B$2:$W$322,13,FALSE)</f>
        <v>0</v>
      </c>
      <c r="R195" s="2">
        <f>VLOOKUP(B195,'Razzball Projections'!$B$2:$W$322,14,FALSE)</f>
        <v>36</v>
      </c>
      <c r="S195" s="2">
        <f>VLOOKUP(B195,'Razzball Projections'!$B$2:$W$322,15,FALSE)</f>
        <v>411</v>
      </c>
      <c r="T195" s="2">
        <f>VLOOKUP(B195,'Razzball Projections'!$B$2:$W$322,16,FALSE)</f>
        <v>3</v>
      </c>
      <c r="U195" s="8">
        <f>VLOOKUP(B195,'Razzball Projections'!$B$2:$W$322,17,FALSE)</f>
        <v>57.9</v>
      </c>
      <c r="V195" s="8">
        <f>VLOOKUP(B195,'Razzball Projections'!$B$2:$W$322,18,FALSE)</f>
        <v>75.900000000000006</v>
      </c>
      <c r="W195" s="8">
        <f>VLOOKUP(B195,'Razzball Projections'!$B$2:$W$322,19,FALSE)</f>
        <v>93.9</v>
      </c>
      <c r="X195" s="7">
        <f>VLOOKUP(B195,'Razzball Projections'!$B$2:$W$322,20,FALSE)</f>
        <v>0</v>
      </c>
      <c r="Y195" s="7">
        <f>VLOOKUP(B195,'Razzball Projections'!$B$2:$W$322,21,FALSE)</f>
        <v>0</v>
      </c>
      <c r="Z195" s="7">
        <f>VLOOKUP(B195,'Razzball Projections'!$B$2:$W$322,22,FALSE)</f>
        <v>0</v>
      </c>
    </row>
    <row r="196" spans="1:26">
      <c r="A196" s="6">
        <f>VLOOKUP(B196&amp;"*",'Razzball Rankings'!$B$5:$G$204,6,FALSE)</f>
        <v>197</v>
      </c>
      <c r="B196" s="3" t="str">
        <f>'Razzball Projections'!B167</f>
        <v>Lance Moore</v>
      </c>
      <c r="C196" s="2" t="str">
        <f>VLOOKUP(B196,'Razzball Projections'!$B$2:$W$322,2,FALSE)</f>
        <v>WR</v>
      </c>
      <c r="D196" s="2" t="str">
        <f>VLOOKUP(B196,'Razzball Projections'!$B$2:$W$322,3,FALSE)</f>
        <v>PIT</v>
      </c>
      <c r="F196" s="8">
        <f>VLOOKUP(B196,'Fantasy Pros ECR'!$B$6:$H$312,7,FALSE)</f>
        <v>178.7</v>
      </c>
      <c r="G196" s="8" t="e">
        <f>VLOOKUP(B196,'Fantasy Pros ADP'!$B$6:$M$253,12,FALSE)</f>
        <v>#N/A</v>
      </c>
      <c r="H196" s="2">
        <f>VLOOKUP(B196,'Razzball Projections'!$B$2:$W$322,4,FALSE)</f>
        <v>0</v>
      </c>
      <c r="I196" s="2">
        <f>VLOOKUP(B196,'Razzball Projections'!$B$2:$W$322,5,FALSE)</f>
        <v>0</v>
      </c>
      <c r="J196" s="2">
        <f>VLOOKUP(B196,'Razzball Projections'!$B$2:$W$322,6,FALSE)</f>
        <v>0</v>
      </c>
      <c r="K196" s="2">
        <f>VLOOKUP(B196,'Razzball Projections'!$B$2:$W$322,7,FALSE)</f>
        <v>0</v>
      </c>
      <c r="L196" s="2">
        <f>VLOOKUP(B196,'Razzball Projections'!$B$2:$W$322,8,FALSE)</f>
        <v>0</v>
      </c>
      <c r="M196" s="2">
        <f>VLOOKUP(B196,'Razzball Projections'!$B$2:$W$322,9,FALSE)</f>
        <v>0</v>
      </c>
      <c r="N196" s="2">
        <f>VLOOKUP(B196,'Razzball Projections'!$B$2:$W$322,10,FALSE)</f>
        <v>0</v>
      </c>
      <c r="O196" s="2">
        <f>VLOOKUP(B196,'Razzball Projections'!$B$2:$W$322,11,FALSE)</f>
        <v>0</v>
      </c>
      <c r="P196" s="2">
        <f>VLOOKUP(B196,'Razzball Projections'!$B$2:$W$322,12,FALSE)</f>
        <v>0</v>
      </c>
      <c r="Q196" s="2">
        <f>VLOOKUP(B196,'Razzball Projections'!$B$2:$W$322,13,FALSE)</f>
        <v>0</v>
      </c>
      <c r="R196" s="2">
        <f>VLOOKUP(B196,'Razzball Projections'!$B$2:$W$322,14,FALSE)</f>
        <v>47</v>
      </c>
      <c r="S196" s="2">
        <f>VLOOKUP(B196,'Razzball Projections'!$B$2:$W$322,15,FALSE)</f>
        <v>584</v>
      </c>
      <c r="T196" s="2">
        <f>VLOOKUP(B196,'Razzball Projections'!$B$2:$W$322,16,FALSE)</f>
        <v>3</v>
      </c>
      <c r="U196" s="8">
        <f>VLOOKUP(B196,'Razzball Projections'!$B$2:$W$322,17,FALSE)</f>
        <v>74</v>
      </c>
      <c r="V196" s="8">
        <f>VLOOKUP(B196,'Razzball Projections'!$B$2:$W$322,18,FALSE)</f>
        <v>97.5</v>
      </c>
      <c r="W196" s="8">
        <f>VLOOKUP(B196,'Razzball Projections'!$B$2:$W$322,19,FALSE)</f>
        <v>121</v>
      </c>
      <c r="X196" s="7">
        <f>VLOOKUP(B196,'Razzball Projections'!$B$2:$W$322,20,FALSE)</f>
        <v>0</v>
      </c>
      <c r="Y196" s="7">
        <f>VLOOKUP(B196,'Razzball Projections'!$B$2:$W$322,21,FALSE)</f>
        <v>0</v>
      </c>
      <c r="Z196" s="7">
        <f>VLOOKUP(B196,'Razzball Projections'!$B$2:$W$322,22,FALSE)</f>
        <v>0</v>
      </c>
    </row>
    <row r="197" spans="1:26">
      <c r="A197" s="6">
        <f>VLOOKUP(B197&amp;"*",'Razzball Rankings'!$B$5:$G$204,6,FALSE)</f>
        <v>198</v>
      </c>
      <c r="B197" s="3" t="str">
        <f>'Razzball Projections'!B253</f>
        <v>James White</v>
      </c>
      <c r="C197" s="2" t="str">
        <f>VLOOKUP(B197,'Razzball Projections'!$B$2:$W$322,2,FALSE)</f>
        <v>RB</v>
      </c>
      <c r="D197" s="2" t="str">
        <f>VLOOKUP(B197,'Razzball Projections'!$B$2:$W$322,3,FALSE)</f>
        <v>NE</v>
      </c>
      <c r="F197" s="8">
        <f>VLOOKUP(B197,'Fantasy Pros ECR'!$B$6:$H$312,7,FALSE)</f>
        <v>156.70370370000001</v>
      </c>
      <c r="G197" s="8">
        <f>VLOOKUP(B197,'Fantasy Pros ADP'!$B$6:$M$253,12,FALSE)</f>
        <v>165.5</v>
      </c>
      <c r="H197" s="2">
        <f>VLOOKUP(B197,'Razzball Projections'!$B$2:$W$322,4,FALSE)</f>
        <v>0</v>
      </c>
      <c r="I197" s="2">
        <f>VLOOKUP(B197,'Razzball Projections'!$B$2:$W$322,5,FALSE)</f>
        <v>0</v>
      </c>
      <c r="J197" s="2">
        <f>VLOOKUP(B197,'Razzball Projections'!$B$2:$W$322,6,FALSE)</f>
        <v>0</v>
      </c>
      <c r="K197" s="2">
        <f>VLOOKUP(B197,'Razzball Projections'!$B$2:$W$322,7,FALSE)</f>
        <v>0</v>
      </c>
      <c r="L197" s="2">
        <f>VLOOKUP(B197,'Razzball Projections'!$B$2:$W$322,8,FALSE)</f>
        <v>0</v>
      </c>
      <c r="M197" s="2">
        <f>VLOOKUP(B197,'Razzball Projections'!$B$2:$W$322,9,FALSE)</f>
        <v>0</v>
      </c>
      <c r="N197" s="2">
        <f>VLOOKUP(B197,'Razzball Projections'!$B$2:$W$322,10,FALSE)</f>
        <v>64</v>
      </c>
      <c r="O197" s="2">
        <f>VLOOKUP(B197,'Razzball Projections'!$B$2:$W$322,11,FALSE)</f>
        <v>264</v>
      </c>
      <c r="P197" s="2">
        <f>VLOOKUP(B197,'Razzball Projections'!$B$2:$W$322,12,FALSE)</f>
        <v>2</v>
      </c>
      <c r="Q197" s="2">
        <f>VLOOKUP(B197,'Razzball Projections'!$B$2:$W$322,13,FALSE)</f>
        <v>0</v>
      </c>
      <c r="R197" s="2">
        <f>VLOOKUP(B197,'Razzball Projections'!$B$2:$W$322,14,FALSE)</f>
        <v>14</v>
      </c>
      <c r="S197" s="2">
        <f>VLOOKUP(B197,'Razzball Projections'!$B$2:$W$322,15,FALSE)</f>
        <v>100</v>
      </c>
      <c r="T197" s="2">
        <f>VLOOKUP(B197,'Razzball Projections'!$B$2:$W$322,16,FALSE)</f>
        <v>1</v>
      </c>
      <c r="U197" s="8">
        <f>VLOOKUP(B197,'Razzball Projections'!$B$2:$W$322,17,FALSE)</f>
        <v>54.4</v>
      </c>
      <c r="V197" s="8">
        <f>VLOOKUP(B197,'Razzball Projections'!$B$2:$W$322,18,FALSE)</f>
        <v>61.4</v>
      </c>
      <c r="W197" s="8">
        <f>VLOOKUP(B197,'Razzball Projections'!$B$2:$W$322,19,FALSE)</f>
        <v>68.400000000000006</v>
      </c>
      <c r="X197" s="7">
        <f>VLOOKUP(B197,'Razzball Projections'!$B$2:$W$322,20,FALSE)</f>
        <v>0</v>
      </c>
      <c r="Y197" s="7">
        <f>VLOOKUP(B197,'Razzball Projections'!$B$2:$W$322,21,FALSE)</f>
        <v>0</v>
      </c>
      <c r="Z197" s="7">
        <f>VLOOKUP(B197,'Razzball Projections'!$B$2:$W$322,22,FALSE)</f>
        <v>0</v>
      </c>
    </row>
    <row r="198" spans="1:26">
      <c r="A198" s="6">
        <f>VLOOKUP(B198&amp;"*",'Razzball Rankings'!$B$5:$G$204,6,FALSE)</f>
        <v>199</v>
      </c>
      <c r="B198" s="3" t="str">
        <f>'Razzball Projections'!B49</f>
        <v>Joe Flacco</v>
      </c>
      <c r="C198" s="2" t="str">
        <f>VLOOKUP(B198,'Razzball Projections'!$B$2:$W$322,2,FALSE)</f>
        <v>QB</v>
      </c>
      <c r="D198" s="2" t="str">
        <f>VLOOKUP(B198,'Razzball Projections'!$B$2:$W$322,3,FALSE)</f>
        <v>BAL</v>
      </c>
      <c r="F198" s="8">
        <f>VLOOKUP(B198,'Fantasy Pros ECR'!$B$6:$H$312,7,FALSE)</f>
        <v>160.3142857</v>
      </c>
      <c r="G198" s="8">
        <f>VLOOKUP(B198,'Fantasy Pros ADP'!$B$6:$M$253,12,FALSE)</f>
        <v>158.80000000000001</v>
      </c>
      <c r="H198" s="2">
        <f>VLOOKUP(B198,'Razzball Projections'!$B$2:$W$322,4,FALSE)</f>
        <v>574</v>
      </c>
      <c r="I198" s="2">
        <f>VLOOKUP(B198,'Razzball Projections'!$B$2:$W$322,5,FALSE)</f>
        <v>345</v>
      </c>
      <c r="J198" s="2">
        <f>VLOOKUP(B198,'Razzball Projections'!$B$2:$W$322,6,FALSE)</f>
        <v>60.1</v>
      </c>
      <c r="K198" s="2">
        <f>VLOOKUP(B198,'Razzball Projections'!$B$2:$W$322,7,FALSE)</f>
        <v>3879</v>
      </c>
      <c r="L198" s="2">
        <f>VLOOKUP(B198,'Razzball Projections'!$B$2:$W$322,8,FALSE)</f>
        <v>26</v>
      </c>
      <c r="M198" s="2">
        <f>VLOOKUP(B198,'Razzball Projections'!$B$2:$W$322,9,FALSE)</f>
        <v>18</v>
      </c>
      <c r="N198" s="2">
        <f>VLOOKUP(B198,'Razzball Projections'!$B$2:$W$322,10,FALSE)</f>
        <v>36</v>
      </c>
      <c r="O198" s="2">
        <f>VLOOKUP(B198,'Razzball Projections'!$B$2:$W$322,11,FALSE)</f>
        <v>99</v>
      </c>
      <c r="P198" s="2">
        <f>VLOOKUP(B198,'Razzball Projections'!$B$2:$W$322,12,FALSE)</f>
        <v>1</v>
      </c>
      <c r="Q198" s="2">
        <f>VLOOKUP(B198,'Razzball Projections'!$B$2:$W$322,13,FALSE)</f>
        <v>3</v>
      </c>
      <c r="R198" s="2">
        <f>VLOOKUP(B198,'Razzball Projections'!$B$2:$W$322,14,FALSE)</f>
        <v>0</v>
      </c>
      <c r="S198" s="2">
        <f>VLOOKUP(B198,'Razzball Projections'!$B$2:$W$322,15,FALSE)</f>
        <v>0</v>
      </c>
      <c r="T198" s="2">
        <f>VLOOKUP(B198,'Razzball Projections'!$B$2:$W$322,16,FALSE)</f>
        <v>0</v>
      </c>
      <c r="U198" s="8">
        <f>VLOOKUP(B198,'Razzball Projections'!$B$2:$W$322,17,FALSE)</f>
        <v>231.26</v>
      </c>
      <c r="V198" s="8">
        <f>VLOOKUP(B198,'Razzball Projections'!$B$2:$W$322,18,FALSE)</f>
        <v>231.26</v>
      </c>
      <c r="W198" s="8">
        <f>VLOOKUP(B198,'Razzball Projections'!$B$2:$W$322,19,FALSE)</f>
        <v>231.26</v>
      </c>
      <c r="X198" s="7">
        <f>VLOOKUP(B198,'Razzball Projections'!$B$2:$W$322,20,FALSE)</f>
        <v>0</v>
      </c>
      <c r="Y198" s="7">
        <f>VLOOKUP(B198,'Razzball Projections'!$B$2:$W$322,21,FALSE)</f>
        <v>0</v>
      </c>
      <c r="Z198" s="7">
        <f>VLOOKUP(B198,'Razzball Projections'!$B$2:$W$322,22,FALSE)</f>
        <v>0</v>
      </c>
    </row>
    <row r="199" spans="1:26">
      <c r="A199" s="6">
        <f>VLOOKUP(B199&amp;"*",'Razzball Rankings'!$B$5:$G$204,6,FALSE)</f>
        <v>200</v>
      </c>
      <c r="B199" s="3" t="str">
        <f>'Razzball Projections'!B214</f>
        <v>Jermaine Gresham</v>
      </c>
      <c r="C199" s="2" t="str">
        <f>VLOOKUP(B199,'Razzball Projections'!$B$2:$W$322,2,FALSE)</f>
        <v>TE</v>
      </c>
      <c r="D199" s="2" t="str">
        <f>VLOOKUP(B199,'Razzball Projections'!$B$2:$W$322,3,FALSE)</f>
        <v>CIN</v>
      </c>
      <c r="F199" s="8">
        <f>VLOOKUP(B199,'Fantasy Pros ECR'!$B$6:$H$312,7,FALSE)</f>
        <v>210</v>
      </c>
      <c r="G199" s="8" t="e">
        <f>VLOOKUP(B199,'Fantasy Pros ADP'!$B$6:$M$253,12,FALSE)</f>
        <v>#N/A</v>
      </c>
      <c r="H199" s="2">
        <f>VLOOKUP(B199,'Razzball Projections'!$B$2:$W$322,4,FALSE)</f>
        <v>0</v>
      </c>
      <c r="I199" s="2">
        <f>VLOOKUP(B199,'Razzball Projections'!$B$2:$W$322,5,FALSE)</f>
        <v>0</v>
      </c>
      <c r="J199" s="2">
        <f>VLOOKUP(B199,'Razzball Projections'!$B$2:$W$322,6,FALSE)</f>
        <v>0</v>
      </c>
      <c r="K199" s="2">
        <f>VLOOKUP(B199,'Razzball Projections'!$B$2:$W$322,7,FALSE)</f>
        <v>0</v>
      </c>
      <c r="L199" s="2">
        <f>VLOOKUP(B199,'Razzball Projections'!$B$2:$W$322,8,FALSE)</f>
        <v>0</v>
      </c>
      <c r="M199" s="2">
        <f>VLOOKUP(B199,'Razzball Projections'!$B$2:$W$322,9,FALSE)</f>
        <v>0</v>
      </c>
      <c r="N199" s="2">
        <f>VLOOKUP(B199,'Razzball Projections'!$B$2:$W$322,10,FALSE)</f>
        <v>0</v>
      </c>
      <c r="O199" s="2">
        <f>VLOOKUP(B199,'Razzball Projections'!$B$2:$W$322,11,FALSE)</f>
        <v>0</v>
      </c>
      <c r="P199" s="2">
        <f>VLOOKUP(B199,'Razzball Projections'!$B$2:$W$322,12,FALSE)</f>
        <v>0</v>
      </c>
      <c r="Q199" s="2">
        <f>VLOOKUP(B199,'Razzball Projections'!$B$2:$W$322,13,FALSE)</f>
        <v>2</v>
      </c>
      <c r="R199" s="2">
        <f>VLOOKUP(B199,'Razzball Projections'!$B$2:$W$322,14,FALSE)</f>
        <v>36</v>
      </c>
      <c r="S199" s="2">
        <f>VLOOKUP(B199,'Razzball Projections'!$B$2:$W$322,15,FALSE)</f>
        <v>391</v>
      </c>
      <c r="T199" s="2">
        <f>VLOOKUP(B199,'Razzball Projections'!$B$2:$W$322,16,FALSE)</f>
        <v>3</v>
      </c>
      <c r="U199" s="8">
        <f>VLOOKUP(B199,'Razzball Projections'!$B$2:$W$322,17,FALSE)</f>
        <v>54.7</v>
      </c>
      <c r="V199" s="8">
        <f>VLOOKUP(B199,'Razzball Projections'!$B$2:$W$322,18,FALSE)</f>
        <v>72.7</v>
      </c>
      <c r="W199" s="8">
        <f>VLOOKUP(B199,'Razzball Projections'!$B$2:$W$322,19,FALSE)</f>
        <v>90.7</v>
      </c>
      <c r="X199" s="7">
        <f>VLOOKUP(B199,'Razzball Projections'!$B$2:$W$322,20,FALSE)</f>
        <v>0</v>
      </c>
      <c r="Y199" s="7">
        <f>VLOOKUP(B199,'Razzball Projections'!$B$2:$W$322,21,FALSE)</f>
        <v>0</v>
      </c>
      <c r="Z199" s="7">
        <f>VLOOKUP(B199,'Razzball Projections'!$B$2:$W$322,22,FALSE)</f>
        <v>0</v>
      </c>
    </row>
    <row r="200" spans="1:26">
      <c r="A200" s="6" t="e">
        <f>VLOOKUP(B200&amp;"*",'Razzball Rankings'!$B$5:$G$204,6,FALSE)</f>
        <v>#N/A</v>
      </c>
      <c r="B200" s="3" t="str">
        <f>'Razzball Projections'!B172</f>
        <v>Andre Brown</v>
      </c>
      <c r="C200" s="2" t="str">
        <f>VLOOKUP(B200,'Razzball Projections'!$B$2:$W$322,2,FALSE)</f>
        <v>RB</v>
      </c>
      <c r="D200" s="2" t="str">
        <f>VLOOKUP(B200,'Razzball Projections'!$B$2:$W$322,3,FALSE)</f>
        <v>HOU</v>
      </c>
      <c r="F200" s="8">
        <f>VLOOKUP(B200,'Fantasy Pros ECR'!$B$6:$H$312,7,FALSE)</f>
        <v>164.5</v>
      </c>
      <c r="G200" s="8">
        <f>VLOOKUP(B200,'Fantasy Pros ADP'!$B$6:$M$253,12,FALSE)</f>
        <v>170.5</v>
      </c>
      <c r="H200" s="2">
        <f>VLOOKUP(B200,'Razzball Projections'!$B$2:$W$322,4,FALSE)</f>
        <v>0</v>
      </c>
      <c r="I200" s="2">
        <f>VLOOKUP(B200,'Razzball Projections'!$B$2:$W$322,5,FALSE)</f>
        <v>0</v>
      </c>
      <c r="J200" s="2">
        <f>VLOOKUP(B200,'Razzball Projections'!$B$2:$W$322,6,FALSE)</f>
        <v>0</v>
      </c>
      <c r="K200" s="2">
        <f>VLOOKUP(B200,'Razzball Projections'!$B$2:$W$322,7,FALSE)</f>
        <v>0</v>
      </c>
      <c r="L200" s="2">
        <f>VLOOKUP(B200,'Razzball Projections'!$B$2:$W$322,8,FALSE)</f>
        <v>0</v>
      </c>
      <c r="M200" s="2">
        <f>VLOOKUP(B200,'Razzball Projections'!$B$2:$W$322,9,FALSE)</f>
        <v>0</v>
      </c>
      <c r="N200" s="2">
        <f>VLOOKUP(B200,'Razzball Projections'!$B$2:$W$322,10,FALSE)</f>
        <v>152</v>
      </c>
      <c r="O200" s="2">
        <f>VLOOKUP(B200,'Razzball Projections'!$B$2:$W$322,11,FALSE)</f>
        <v>609</v>
      </c>
      <c r="P200" s="2">
        <f>VLOOKUP(B200,'Razzball Projections'!$B$2:$W$322,12,FALSE)</f>
        <v>4</v>
      </c>
      <c r="Q200" s="2">
        <f>VLOOKUP(B200,'Razzball Projections'!$B$2:$W$322,13,FALSE)</f>
        <v>1</v>
      </c>
      <c r="R200" s="2">
        <f>VLOOKUP(B200,'Razzball Projections'!$B$2:$W$322,14,FALSE)</f>
        <v>24</v>
      </c>
      <c r="S200" s="2">
        <f>VLOOKUP(B200,'Razzball Projections'!$B$2:$W$322,15,FALSE)</f>
        <v>111</v>
      </c>
      <c r="T200" s="2">
        <f>VLOOKUP(B200,'Razzball Projections'!$B$2:$W$322,16,FALSE)</f>
        <v>0</v>
      </c>
      <c r="U200" s="8">
        <f>VLOOKUP(B200,'Razzball Projections'!$B$2:$W$322,17,FALSE)</f>
        <v>94.6</v>
      </c>
      <c r="V200" s="8">
        <f>VLOOKUP(B200,'Razzball Projections'!$B$2:$W$322,18,FALSE)</f>
        <v>106.6</v>
      </c>
      <c r="W200" s="8">
        <f>VLOOKUP(B200,'Razzball Projections'!$B$2:$W$322,19,FALSE)</f>
        <v>118.6</v>
      </c>
      <c r="X200" s="7">
        <f>VLOOKUP(B200,'Razzball Projections'!$B$2:$W$322,20,FALSE)</f>
        <v>0</v>
      </c>
      <c r="Y200" s="7">
        <f>VLOOKUP(B200,'Razzball Projections'!$B$2:$W$322,21,FALSE)</f>
        <v>0</v>
      </c>
      <c r="Z200" s="7">
        <f>VLOOKUP(B200,'Razzball Projections'!$B$2:$W$322,22,FALSE)</f>
        <v>0</v>
      </c>
    </row>
    <row r="201" spans="1:26">
      <c r="A201" s="6" t="e">
        <f>VLOOKUP(B201&amp;"*",'Razzball Rankings'!$B$5:$G$204,6,FALSE)</f>
        <v>#N/A</v>
      </c>
      <c r="B201" s="3" t="str">
        <f>'Razzball Projections'!B229</f>
        <v>Jerick McKinnon</v>
      </c>
      <c r="C201" s="2" t="str">
        <f>VLOOKUP(B201,'Razzball Projections'!$B$2:$W$322,2,FALSE)</f>
        <v>RB</v>
      </c>
      <c r="D201" s="2" t="str">
        <f>VLOOKUP(B201,'Razzball Projections'!$B$2:$W$322,3,FALSE)</f>
        <v>MIN</v>
      </c>
      <c r="F201" s="8">
        <f>VLOOKUP(B201,'Fantasy Pros ECR'!$B$6:$H$312,7,FALSE)</f>
        <v>224.33333329999999</v>
      </c>
      <c r="G201" s="8" t="e">
        <f>VLOOKUP(B201,'Fantasy Pros ADP'!$B$6:$M$253,12,FALSE)</f>
        <v>#N/A</v>
      </c>
      <c r="H201" s="2">
        <f>VLOOKUP(B201,'Razzball Projections'!$B$2:$W$322,4,FALSE)</f>
        <v>0</v>
      </c>
      <c r="I201" s="2">
        <f>VLOOKUP(B201,'Razzball Projections'!$B$2:$W$322,5,FALSE)</f>
        <v>0</v>
      </c>
      <c r="J201" s="2">
        <f>VLOOKUP(B201,'Razzball Projections'!$B$2:$W$322,6,FALSE)</f>
        <v>0</v>
      </c>
      <c r="K201" s="2">
        <f>VLOOKUP(B201,'Razzball Projections'!$B$2:$W$322,7,FALSE)</f>
        <v>0</v>
      </c>
      <c r="L201" s="2">
        <f>VLOOKUP(B201,'Razzball Projections'!$B$2:$W$322,8,FALSE)</f>
        <v>0</v>
      </c>
      <c r="M201" s="2">
        <f>VLOOKUP(B201,'Razzball Projections'!$B$2:$W$322,9,FALSE)</f>
        <v>0</v>
      </c>
      <c r="N201" s="2">
        <f>VLOOKUP(B201,'Razzball Projections'!$B$2:$W$322,10,FALSE)</f>
        <v>48</v>
      </c>
      <c r="O201" s="2">
        <f>VLOOKUP(B201,'Razzball Projections'!$B$2:$W$322,11,FALSE)</f>
        <v>214</v>
      </c>
      <c r="P201" s="2">
        <f>VLOOKUP(B201,'Razzball Projections'!$B$2:$W$322,12,FALSE)</f>
        <v>1</v>
      </c>
      <c r="Q201" s="2">
        <f>VLOOKUP(B201,'Razzball Projections'!$B$2:$W$322,13,FALSE)</f>
        <v>1</v>
      </c>
      <c r="R201" s="2">
        <f>VLOOKUP(B201,'Razzball Projections'!$B$2:$W$322,14,FALSE)</f>
        <v>28</v>
      </c>
      <c r="S201" s="2">
        <f>VLOOKUP(B201,'Razzball Projections'!$B$2:$W$322,15,FALSE)</f>
        <v>199</v>
      </c>
      <c r="T201" s="2">
        <f>VLOOKUP(B201,'Razzball Projections'!$B$2:$W$322,16,FALSE)</f>
        <v>1</v>
      </c>
      <c r="U201" s="8">
        <f>VLOOKUP(B201,'Razzball Projections'!$B$2:$W$322,17,FALSE)</f>
        <v>51.7</v>
      </c>
      <c r="V201" s="8">
        <f>VLOOKUP(B201,'Razzball Projections'!$B$2:$W$322,18,FALSE)</f>
        <v>65.7</v>
      </c>
      <c r="W201" s="8">
        <f>VLOOKUP(B201,'Razzball Projections'!$B$2:$W$322,19,FALSE)</f>
        <v>79.7</v>
      </c>
      <c r="X201" s="7">
        <f>VLOOKUP(B201,'Razzball Projections'!$B$2:$W$322,20,FALSE)</f>
        <v>0</v>
      </c>
      <c r="Y201" s="7">
        <f>VLOOKUP(B201,'Razzball Projections'!$B$2:$W$322,21,FALSE)</f>
        <v>0</v>
      </c>
      <c r="Z201" s="7">
        <f>VLOOKUP(B201,'Razzball Projections'!$B$2:$W$322,22,FALSE)</f>
        <v>0</v>
      </c>
    </row>
    <row r="202" spans="1:26">
      <c r="A202" s="6" t="e">
        <f>VLOOKUP(B202&amp;"*",'Razzball Rankings'!$B$5:$G$204,6,FALSE)</f>
        <v>#N/A</v>
      </c>
      <c r="B202" s="3" t="str">
        <f>'Razzball Projections'!B53</f>
        <v>Sam Bradford</v>
      </c>
      <c r="C202" s="2" t="str">
        <f>VLOOKUP(B202,'Razzball Projections'!$B$2:$W$322,2,FALSE)</f>
        <v>QB</v>
      </c>
      <c r="D202" s="2" t="str">
        <f>VLOOKUP(B202,'Razzball Projections'!$B$2:$W$322,3,FALSE)</f>
        <v>STL</v>
      </c>
      <c r="F202" s="8">
        <f>VLOOKUP(B202,'Fantasy Pros ECR'!$B$6:$H$312,7,FALSE)</f>
        <v>164.39393939999999</v>
      </c>
      <c r="G202" s="8">
        <f>VLOOKUP(B202,'Fantasy Pros ADP'!$B$6:$M$253,12,FALSE)</f>
        <v>162.25</v>
      </c>
      <c r="H202" s="2">
        <f>VLOOKUP(B202,'Razzball Projections'!$B$2:$W$322,4,FALSE)</f>
        <v>589</v>
      </c>
      <c r="I202" s="2">
        <f>VLOOKUP(B202,'Razzball Projections'!$B$2:$W$322,5,FALSE)</f>
        <v>362</v>
      </c>
      <c r="J202" s="2">
        <f>VLOOKUP(B202,'Razzball Projections'!$B$2:$W$322,6,FALSE)</f>
        <v>61.5</v>
      </c>
      <c r="K202" s="2">
        <f>VLOOKUP(B202,'Razzball Projections'!$B$2:$W$322,7,FALSE)</f>
        <v>3812</v>
      </c>
      <c r="L202" s="2">
        <f>VLOOKUP(B202,'Razzball Projections'!$B$2:$W$322,8,FALSE)</f>
        <v>23</v>
      </c>
      <c r="M202" s="2">
        <f>VLOOKUP(B202,'Razzball Projections'!$B$2:$W$322,9,FALSE)</f>
        <v>14</v>
      </c>
      <c r="N202" s="2">
        <f>VLOOKUP(B202,'Razzball Projections'!$B$2:$W$322,10,FALSE)</f>
        <v>29</v>
      </c>
      <c r="O202" s="2">
        <f>VLOOKUP(B202,'Razzball Projections'!$B$2:$W$322,11,FALSE)</f>
        <v>91</v>
      </c>
      <c r="P202" s="2">
        <f>VLOOKUP(B202,'Razzball Projections'!$B$2:$W$322,12,FALSE)</f>
        <v>1</v>
      </c>
      <c r="Q202" s="2">
        <f>VLOOKUP(B202,'Razzball Projections'!$B$2:$W$322,13,FALSE)</f>
        <v>3</v>
      </c>
      <c r="R202" s="2">
        <f>VLOOKUP(B202,'Razzball Projections'!$B$2:$W$322,14,FALSE)</f>
        <v>0</v>
      </c>
      <c r="S202" s="2">
        <f>VLOOKUP(B202,'Razzball Projections'!$B$2:$W$322,15,FALSE)</f>
        <v>0</v>
      </c>
      <c r="T202" s="2">
        <f>VLOOKUP(B202,'Razzball Projections'!$B$2:$W$322,16,FALSE)</f>
        <v>0</v>
      </c>
      <c r="U202" s="8">
        <f>VLOOKUP(B202,'Razzball Projections'!$B$2:$W$322,17,FALSE)</f>
        <v>225.78</v>
      </c>
      <c r="V202" s="8">
        <f>VLOOKUP(B202,'Razzball Projections'!$B$2:$W$322,18,FALSE)</f>
        <v>225.78</v>
      </c>
      <c r="W202" s="8">
        <f>VLOOKUP(B202,'Razzball Projections'!$B$2:$W$322,19,FALSE)</f>
        <v>225.78</v>
      </c>
      <c r="X202" s="7">
        <f>VLOOKUP(B202,'Razzball Projections'!$B$2:$W$322,20,FALSE)</f>
        <v>0</v>
      </c>
      <c r="Y202" s="7">
        <f>VLOOKUP(B202,'Razzball Projections'!$B$2:$W$322,21,FALSE)</f>
        <v>0</v>
      </c>
      <c r="Z202" s="7">
        <f>VLOOKUP(B202,'Razzball Projections'!$B$2:$W$322,22,FALSE)</f>
        <v>0</v>
      </c>
    </row>
    <row r="203" spans="1:26">
      <c r="A203" s="6" t="e">
        <f>VLOOKUP(B203&amp;"*",'Razzball Rankings'!$B$5:$G$204,6,FALSE)</f>
        <v>#N/A</v>
      </c>
      <c r="B203" s="3" t="str">
        <f>'Razzball Projections'!B56</f>
        <v>Alex Smith</v>
      </c>
      <c r="C203" s="2" t="str">
        <f>VLOOKUP(B203,'Razzball Projections'!$B$2:$W$322,2,FALSE)</f>
        <v>QB</v>
      </c>
      <c r="D203" s="2" t="str">
        <f>VLOOKUP(B203,'Razzball Projections'!$B$2:$W$322,3,FALSE)</f>
        <v>KC</v>
      </c>
      <c r="F203" s="8">
        <f>VLOOKUP(B203,'Fantasy Pros ECR'!$B$6:$H$312,7,FALSE)</f>
        <v>148.17948720000001</v>
      </c>
      <c r="G203" s="8">
        <f>VLOOKUP(B203,'Fantasy Pros ADP'!$B$6:$M$253,12,FALSE)</f>
        <v>152.4</v>
      </c>
      <c r="H203" s="2">
        <f>VLOOKUP(B203,'Razzball Projections'!$B$2:$W$322,4,FALSE)</f>
        <v>534</v>
      </c>
      <c r="I203" s="2">
        <f>VLOOKUP(B203,'Razzball Projections'!$B$2:$W$322,5,FALSE)</f>
        <v>325</v>
      </c>
      <c r="J203" s="2">
        <f>VLOOKUP(B203,'Razzball Projections'!$B$2:$W$322,6,FALSE)</f>
        <v>60.9</v>
      </c>
      <c r="K203" s="2">
        <f>VLOOKUP(B203,'Razzball Projections'!$B$2:$W$322,7,FALSE)</f>
        <v>3345</v>
      </c>
      <c r="L203" s="2">
        <f>VLOOKUP(B203,'Razzball Projections'!$B$2:$W$322,8,FALSE)</f>
        <v>20</v>
      </c>
      <c r="M203" s="2">
        <f>VLOOKUP(B203,'Razzball Projections'!$B$2:$W$322,9,FALSE)</f>
        <v>10</v>
      </c>
      <c r="N203" s="2">
        <f>VLOOKUP(B203,'Razzball Projections'!$B$2:$W$322,10,FALSE)</f>
        <v>54</v>
      </c>
      <c r="O203" s="2">
        <f>VLOOKUP(B203,'Razzball Projections'!$B$2:$W$322,11,FALSE)</f>
        <v>276</v>
      </c>
      <c r="P203" s="2">
        <f>VLOOKUP(B203,'Razzball Projections'!$B$2:$W$322,12,FALSE)</f>
        <v>1</v>
      </c>
      <c r="Q203" s="2">
        <f>VLOOKUP(B203,'Razzball Projections'!$B$2:$W$322,13,FALSE)</f>
        <v>3</v>
      </c>
      <c r="R203" s="2">
        <f>VLOOKUP(B203,'Razzball Projections'!$B$2:$W$322,14,FALSE)</f>
        <v>0</v>
      </c>
      <c r="S203" s="2">
        <f>VLOOKUP(B203,'Razzball Projections'!$B$2:$W$322,15,FALSE)</f>
        <v>0</v>
      </c>
      <c r="T203" s="2">
        <f>VLOOKUP(B203,'Razzball Projections'!$B$2:$W$322,16,FALSE)</f>
        <v>0</v>
      </c>
      <c r="U203" s="8">
        <f>VLOOKUP(B203,'Razzball Projections'!$B$2:$W$322,17,FALSE)</f>
        <v>223.2</v>
      </c>
      <c r="V203" s="8">
        <f>VLOOKUP(B203,'Razzball Projections'!$B$2:$W$322,18,FALSE)</f>
        <v>223.2</v>
      </c>
      <c r="W203" s="8">
        <f>VLOOKUP(B203,'Razzball Projections'!$B$2:$W$322,19,FALSE)</f>
        <v>223.2</v>
      </c>
      <c r="X203" s="7">
        <f>VLOOKUP(B203,'Razzball Projections'!$B$2:$W$322,20,FALSE)</f>
        <v>1</v>
      </c>
      <c r="Y203" s="7">
        <f>VLOOKUP(B203,'Razzball Projections'!$B$2:$W$322,21,FALSE)</f>
        <v>0</v>
      </c>
      <c r="Z203" s="7">
        <f>VLOOKUP(B203,'Razzball Projections'!$B$2:$W$322,22,FALSE)</f>
        <v>0</v>
      </c>
    </row>
    <row r="204" spans="1:26">
      <c r="A204" s="6" t="e">
        <f>VLOOKUP(B204&amp;"*",'Razzball Rankings'!$B$5:$G$204,6,FALSE)</f>
        <v>#N/A</v>
      </c>
      <c r="B204" s="3" t="str">
        <f>'Razzball Projections'!B62</f>
        <v>Andy Dalton</v>
      </c>
      <c r="C204" s="2" t="str">
        <f>VLOOKUP(B204,'Razzball Projections'!$B$2:$W$322,2,FALSE)</f>
        <v>QB</v>
      </c>
      <c r="D204" s="2" t="str">
        <f>VLOOKUP(B204,'Razzball Projections'!$B$2:$W$322,3,FALSE)</f>
        <v>CIN</v>
      </c>
      <c r="F204" s="8">
        <f>VLOOKUP(B204,'Fantasy Pros ECR'!$B$6:$H$312,7,FALSE)</f>
        <v>125.4285714</v>
      </c>
      <c r="G204" s="8">
        <f>VLOOKUP(B204,'Fantasy Pros ADP'!$B$6:$M$253,12,FALSE)</f>
        <v>129</v>
      </c>
      <c r="H204" s="2">
        <f>VLOOKUP(B204,'Razzball Projections'!$B$2:$W$322,4,FALSE)</f>
        <v>523</v>
      </c>
      <c r="I204" s="2">
        <f>VLOOKUP(B204,'Razzball Projections'!$B$2:$W$322,5,FALSE)</f>
        <v>325</v>
      </c>
      <c r="J204" s="2">
        <f>VLOOKUP(B204,'Razzball Projections'!$B$2:$W$322,6,FALSE)</f>
        <v>62.1</v>
      </c>
      <c r="K204" s="2">
        <f>VLOOKUP(B204,'Razzball Projections'!$B$2:$W$322,7,FALSE)</f>
        <v>3356</v>
      </c>
      <c r="L204" s="2">
        <f>VLOOKUP(B204,'Razzball Projections'!$B$2:$W$322,8,FALSE)</f>
        <v>28</v>
      </c>
      <c r="M204" s="2">
        <f>VLOOKUP(B204,'Razzball Projections'!$B$2:$W$322,9,FALSE)</f>
        <v>21</v>
      </c>
      <c r="N204" s="2">
        <f>VLOOKUP(B204,'Razzball Projections'!$B$2:$W$322,10,FALSE)</f>
        <v>54</v>
      </c>
      <c r="O204" s="2">
        <f>VLOOKUP(B204,'Razzball Projections'!$B$2:$W$322,11,FALSE)</f>
        <v>136</v>
      </c>
      <c r="P204" s="2">
        <f>VLOOKUP(B204,'Razzball Projections'!$B$2:$W$322,12,FALSE)</f>
        <v>1</v>
      </c>
      <c r="Q204" s="2">
        <f>VLOOKUP(B204,'Razzball Projections'!$B$2:$W$322,13,FALSE)</f>
        <v>3</v>
      </c>
      <c r="R204" s="2">
        <f>VLOOKUP(B204,'Razzball Projections'!$B$2:$W$322,14,FALSE)</f>
        <v>0</v>
      </c>
      <c r="S204" s="2">
        <f>VLOOKUP(B204,'Razzball Projections'!$B$2:$W$322,15,FALSE)</f>
        <v>0</v>
      </c>
      <c r="T204" s="2">
        <f>VLOOKUP(B204,'Razzball Projections'!$B$2:$W$322,16,FALSE)</f>
        <v>0</v>
      </c>
      <c r="U204" s="8">
        <f>VLOOKUP(B204,'Razzball Projections'!$B$2:$W$322,17,FALSE)</f>
        <v>217.84</v>
      </c>
      <c r="V204" s="8">
        <f>VLOOKUP(B204,'Razzball Projections'!$B$2:$W$322,18,FALSE)</f>
        <v>217.84</v>
      </c>
      <c r="W204" s="8">
        <f>VLOOKUP(B204,'Razzball Projections'!$B$2:$W$322,19,FALSE)</f>
        <v>217.84</v>
      </c>
      <c r="X204" s="7">
        <f>VLOOKUP(B204,'Razzball Projections'!$B$2:$W$322,20,FALSE)</f>
        <v>2</v>
      </c>
      <c r="Y204" s="7">
        <f>VLOOKUP(B204,'Razzball Projections'!$B$2:$W$322,21,FALSE)</f>
        <v>1</v>
      </c>
      <c r="Z204" s="7">
        <f>VLOOKUP(B204,'Razzball Projections'!$B$2:$W$322,22,FALSE)</f>
        <v>1</v>
      </c>
    </row>
    <row r="205" spans="1:26">
      <c r="A205" s="6" t="e">
        <f>VLOOKUP(B205&amp;"*",'Razzball Rankings'!$B$5:$G$204,6,FALSE)</f>
        <v>#N/A</v>
      </c>
      <c r="B205" s="3" t="str">
        <f>'Razzball Projections'!B63</f>
        <v>Carson Palmer</v>
      </c>
      <c r="C205" s="2" t="str">
        <f>VLOOKUP(B205,'Razzball Projections'!$B$2:$W$322,2,FALSE)</f>
        <v>QB</v>
      </c>
      <c r="D205" s="2" t="str">
        <f>VLOOKUP(B205,'Razzball Projections'!$B$2:$W$322,3,FALSE)</f>
        <v>ARI</v>
      </c>
      <c r="F205" s="8">
        <f>VLOOKUP(B205,'Fantasy Pros ECR'!$B$6:$H$312,7,FALSE)</f>
        <v>139.05000000000001</v>
      </c>
      <c r="G205" s="8">
        <f>VLOOKUP(B205,'Fantasy Pros ADP'!$B$6:$M$253,12,FALSE)</f>
        <v>143.33333333333334</v>
      </c>
      <c r="H205" s="2">
        <f>VLOOKUP(B205,'Razzball Projections'!$B$2:$W$322,4,FALSE)</f>
        <v>576</v>
      </c>
      <c r="I205" s="2">
        <f>VLOOKUP(B205,'Razzball Projections'!$B$2:$W$322,5,FALSE)</f>
        <v>356</v>
      </c>
      <c r="J205" s="2">
        <f>VLOOKUP(B205,'Razzball Projections'!$B$2:$W$322,6,FALSE)</f>
        <v>61.8</v>
      </c>
      <c r="K205" s="2">
        <f>VLOOKUP(B205,'Razzball Projections'!$B$2:$W$322,7,FALSE)</f>
        <v>4126</v>
      </c>
      <c r="L205" s="2">
        <f>VLOOKUP(B205,'Razzball Projections'!$B$2:$W$322,8,FALSE)</f>
        <v>24</v>
      </c>
      <c r="M205" s="2">
        <f>VLOOKUP(B205,'Razzball Projections'!$B$2:$W$322,9,FALSE)</f>
        <v>19</v>
      </c>
      <c r="N205" s="2">
        <f>VLOOKUP(B205,'Razzball Projections'!$B$2:$W$322,10,FALSE)</f>
        <v>15</v>
      </c>
      <c r="O205" s="2">
        <f>VLOOKUP(B205,'Razzball Projections'!$B$2:$W$322,11,FALSE)</f>
        <v>7</v>
      </c>
      <c r="P205" s="2">
        <f>VLOOKUP(B205,'Razzball Projections'!$B$2:$W$322,12,FALSE)</f>
        <v>0</v>
      </c>
      <c r="Q205" s="2">
        <f>VLOOKUP(B205,'Razzball Projections'!$B$2:$W$322,13,FALSE)</f>
        <v>3</v>
      </c>
      <c r="R205" s="2">
        <f>VLOOKUP(B205,'Razzball Projections'!$B$2:$W$322,14,FALSE)</f>
        <v>0</v>
      </c>
      <c r="S205" s="2">
        <f>VLOOKUP(B205,'Razzball Projections'!$B$2:$W$322,15,FALSE)</f>
        <v>0</v>
      </c>
      <c r="T205" s="2">
        <f>VLOOKUP(B205,'Razzball Projections'!$B$2:$W$322,16,FALSE)</f>
        <v>0</v>
      </c>
      <c r="U205" s="8">
        <f>VLOOKUP(B205,'Razzball Projections'!$B$2:$W$322,17,FALSE)</f>
        <v>217.74</v>
      </c>
      <c r="V205" s="8">
        <f>VLOOKUP(B205,'Razzball Projections'!$B$2:$W$322,18,FALSE)</f>
        <v>217.74</v>
      </c>
      <c r="W205" s="8">
        <f>VLOOKUP(B205,'Razzball Projections'!$B$2:$W$322,19,FALSE)</f>
        <v>217.74</v>
      </c>
      <c r="X205" s="7">
        <f>VLOOKUP(B205,'Razzball Projections'!$B$2:$W$322,20,FALSE)</f>
        <v>0</v>
      </c>
      <c r="Y205" s="7">
        <f>VLOOKUP(B205,'Razzball Projections'!$B$2:$W$322,21,FALSE)</f>
        <v>0</v>
      </c>
      <c r="Z205" s="7">
        <f>VLOOKUP(B205,'Razzball Projections'!$B$2:$W$322,22,FALSE)</f>
        <v>0</v>
      </c>
    </row>
    <row r="206" spans="1:26">
      <c r="A206" s="6" t="e">
        <f>VLOOKUP(B206&amp;"*",'Razzball Rankings'!$B$5:$G$204,6,FALSE)</f>
        <v>#N/A</v>
      </c>
      <c r="B206" s="3" t="str">
        <f>'Razzball Projections'!B73</f>
        <v>E.J. Manuel</v>
      </c>
      <c r="C206" s="2" t="str">
        <f>VLOOKUP(B206,'Razzball Projections'!$B$2:$W$322,2,FALSE)</f>
        <v>QB</v>
      </c>
      <c r="D206" s="2" t="str">
        <f>VLOOKUP(B206,'Razzball Projections'!$B$2:$W$322,3,FALSE)</f>
        <v>BUF</v>
      </c>
      <c r="F206" s="8">
        <f>VLOOKUP(B206,'Fantasy Pros ECR'!$B$6:$H$312,7,FALSE)</f>
        <v>173.8666667</v>
      </c>
      <c r="G206" s="8">
        <f>VLOOKUP(B206,'Fantasy Pros ADP'!$B$6:$M$253,12,FALSE)</f>
        <v>194</v>
      </c>
      <c r="H206" s="2">
        <f>VLOOKUP(B206,'Razzball Projections'!$B$2:$W$322,4,FALSE)</f>
        <v>528</v>
      </c>
      <c r="I206" s="2">
        <f>VLOOKUP(B206,'Razzball Projections'!$B$2:$W$322,5,FALSE)</f>
        <v>315</v>
      </c>
      <c r="J206" s="2">
        <f>VLOOKUP(B206,'Razzball Projections'!$B$2:$W$322,6,FALSE)</f>
        <v>59.7</v>
      </c>
      <c r="K206" s="2">
        <f>VLOOKUP(B206,'Razzball Projections'!$B$2:$W$322,7,FALSE)</f>
        <v>3167</v>
      </c>
      <c r="L206" s="2">
        <f>VLOOKUP(B206,'Razzball Projections'!$B$2:$W$322,8,FALSE)</f>
        <v>18</v>
      </c>
      <c r="M206" s="2">
        <f>VLOOKUP(B206,'Razzball Projections'!$B$2:$W$322,9,FALSE)</f>
        <v>16</v>
      </c>
      <c r="N206" s="2">
        <f>VLOOKUP(B206,'Razzball Projections'!$B$2:$W$322,10,FALSE)</f>
        <v>77</v>
      </c>
      <c r="O206" s="2">
        <f>VLOOKUP(B206,'Razzball Projections'!$B$2:$W$322,11,FALSE)</f>
        <v>305</v>
      </c>
      <c r="P206" s="2">
        <f>VLOOKUP(B206,'Razzball Projections'!$B$2:$W$322,12,FALSE)</f>
        <v>3</v>
      </c>
      <c r="Q206" s="2">
        <f>VLOOKUP(B206,'Razzball Projections'!$B$2:$W$322,13,FALSE)</f>
        <v>4</v>
      </c>
      <c r="R206" s="2">
        <f>VLOOKUP(B206,'Razzball Projections'!$B$2:$W$322,14,FALSE)</f>
        <v>0</v>
      </c>
      <c r="S206" s="2">
        <f>VLOOKUP(B206,'Razzball Projections'!$B$2:$W$322,15,FALSE)</f>
        <v>0</v>
      </c>
      <c r="T206" s="2">
        <f>VLOOKUP(B206,'Razzball Projections'!$B$2:$W$322,16,FALSE)</f>
        <v>0</v>
      </c>
      <c r="U206" s="8">
        <f>VLOOKUP(B206,'Razzball Projections'!$B$2:$W$322,17,FALSE)</f>
        <v>208.18</v>
      </c>
      <c r="V206" s="8">
        <f>VLOOKUP(B206,'Razzball Projections'!$B$2:$W$322,18,FALSE)</f>
        <v>208.18</v>
      </c>
      <c r="W206" s="8">
        <f>VLOOKUP(B206,'Razzball Projections'!$B$2:$W$322,19,FALSE)</f>
        <v>208.18</v>
      </c>
      <c r="X206" s="7">
        <f>VLOOKUP(B206,'Razzball Projections'!$B$2:$W$322,20,FALSE)</f>
        <v>0</v>
      </c>
      <c r="Y206" s="7">
        <f>VLOOKUP(B206,'Razzball Projections'!$B$2:$W$322,21,FALSE)</f>
        <v>0</v>
      </c>
      <c r="Z206" s="7">
        <f>VLOOKUP(B206,'Razzball Projections'!$B$2:$W$322,22,FALSE)</f>
        <v>0</v>
      </c>
    </row>
    <row r="207" spans="1:26">
      <c r="A207" s="6" t="e">
        <f>VLOOKUP(B207&amp;"*",'Razzball Rankings'!$B$5:$G$204,6,FALSE)</f>
        <v>#N/A</v>
      </c>
      <c r="B207" s="3" t="str">
        <f>'Razzball Projections'!B74</f>
        <v>T.Y. Hilton</v>
      </c>
      <c r="C207" s="2" t="str">
        <f>VLOOKUP(B207,'Razzball Projections'!$B$2:$W$322,2,FALSE)</f>
        <v>WR</v>
      </c>
      <c r="D207" s="2" t="str">
        <f>VLOOKUP(B207,'Razzball Projections'!$B$2:$W$322,3,FALSE)</f>
        <v>IND</v>
      </c>
      <c r="F207" s="8" t="e">
        <f>VLOOKUP(B207,'Fantasy Pros ECR'!$B$6:$H$312,7,FALSE)</f>
        <v>#N/A</v>
      </c>
      <c r="G207" s="8" t="e">
        <f>VLOOKUP(B207,'Fantasy Pros ADP'!$B$6:$M$253,12,FALSE)</f>
        <v>#N/A</v>
      </c>
      <c r="H207" s="2">
        <f>VLOOKUP(B207,'Razzball Projections'!$B$2:$W$322,4,FALSE)</f>
        <v>0</v>
      </c>
      <c r="I207" s="2">
        <f>VLOOKUP(B207,'Razzball Projections'!$B$2:$W$322,5,FALSE)</f>
        <v>0</v>
      </c>
      <c r="J207" s="2">
        <f>VLOOKUP(B207,'Razzball Projections'!$B$2:$W$322,6,FALSE)</f>
        <v>0</v>
      </c>
      <c r="K207" s="2">
        <f>VLOOKUP(B207,'Razzball Projections'!$B$2:$W$322,7,FALSE)</f>
        <v>0</v>
      </c>
      <c r="L207" s="2">
        <f>VLOOKUP(B207,'Razzball Projections'!$B$2:$W$322,8,FALSE)</f>
        <v>0</v>
      </c>
      <c r="M207" s="2">
        <f>VLOOKUP(B207,'Razzball Projections'!$B$2:$W$322,9,FALSE)</f>
        <v>0</v>
      </c>
      <c r="N207" s="2">
        <f>VLOOKUP(B207,'Razzball Projections'!$B$2:$W$322,10,FALSE)</f>
        <v>5</v>
      </c>
      <c r="O207" s="2">
        <f>VLOOKUP(B207,'Razzball Projections'!$B$2:$W$322,11,FALSE)</f>
        <v>30</v>
      </c>
      <c r="P207" s="2">
        <f>VLOOKUP(B207,'Razzball Projections'!$B$2:$W$322,12,FALSE)</f>
        <v>0</v>
      </c>
      <c r="Q207" s="2">
        <f>VLOOKUP(B207,'Razzball Projections'!$B$2:$W$322,13,FALSE)</f>
        <v>1</v>
      </c>
      <c r="R207" s="2">
        <f>VLOOKUP(B207,'Razzball Projections'!$B$2:$W$322,14,FALSE)</f>
        <v>71</v>
      </c>
      <c r="S207" s="2">
        <f>VLOOKUP(B207,'Razzball Projections'!$B$2:$W$322,15,FALSE)</f>
        <v>1001</v>
      </c>
      <c r="T207" s="2">
        <f>VLOOKUP(B207,'Razzball Projections'!$B$2:$W$322,16,FALSE)</f>
        <v>6</v>
      </c>
      <c r="U207" s="8">
        <f>VLOOKUP(B207,'Razzball Projections'!$B$2:$W$322,17,FALSE)</f>
        <v>136.85</v>
      </c>
      <c r="V207" s="8">
        <f>VLOOKUP(B207,'Razzball Projections'!$B$2:$W$322,18,FALSE)</f>
        <v>172.35</v>
      </c>
      <c r="W207" s="8">
        <f>VLOOKUP(B207,'Razzball Projections'!$B$2:$W$322,19,FALSE)</f>
        <v>207.85</v>
      </c>
      <c r="X207" s="7">
        <f>VLOOKUP(B207,'Razzball Projections'!$B$2:$W$322,20,FALSE)</f>
        <v>16</v>
      </c>
      <c r="Y207" s="7">
        <f>VLOOKUP(B207,'Razzball Projections'!$B$2:$W$322,21,FALSE)</f>
        <v>18</v>
      </c>
      <c r="Z207" s="7">
        <f>VLOOKUP(B207,'Razzball Projections'!$B$2:$W$322,22,FALSE)</f>
        <v>20</v>
      </c>
    </row>
    <row r="208" spans="1:26">
      <c r="A208" s="6" t="e">
        <f>VLOOKUP(B208&amp;"*",'Razzball Rankings'!$B$5:$G$204,6,FALSE)</f>
        <v>#N/A</v>
      </c>
      <c r="B208" s="3" t="str">
        <f>'Razzball Projections'!B75</f>
        <v>Josh McCown</v>
      </c>
      <c r="C208" s="2" t="str">
        <f>VLOOKUP(B208,'Razzball Projections'!$B$2:$W$322,2,FALSE)</f>
        <v>QB</v>
      </c>
      <c r="D208" s="2" t="str">
        <f>VLOOKUP(B208,'Razzball Projections'!$B$2:$W$322,3,FALSE)</f>
        <v>TB</v>
      </c>
      <c r="F208" s="8">
        <f>VLOOKUP(B208,'Fantasy Pros ECR'!$B$6:$H$312,7,FALSE)</f>
        <v>154.4242424</v>
      </c>
      <c r="G208" s="8">
        <f>VLOOKUP(B208,'Fantasy Pros ADP'!$B$6:$M$253,12,FALSE)</f>
        <v>170.66666666666666</v>
      </c>
      <c r="H208" s="2">
        <f>VLOOKUP(B208,'Razzball Projections'!$B$2:$W$322,4,FALSE)</f>
        <v>511</v>
      </c>
      <c r="I208" s="2">
        <f>VLOOKUP(B208,'Razzball Projections'!$B$2:$W$322,5,FALSE)</f>
        <v>312</v>
      </c>
      <c r="J208" s="2">
        <f>VLOOKUP(B208,'Razzball Projections'!$B$2:$W$322,6,FALSE)</f>
        <v>61.1</v>
      </c>
      <c r="K208" s="2">
        <f>VLOOKUP(B208,'Razzball Projections'!$B$2:$W$322,7,FALSE)</f>
        <v>3423</v>
      </c>
      <c r="L208" s="2">
        <f>VLOOKUP(B208,'Razzball Projections'!$B$2:$W$322,8,FALSE)</f>
        <v>22</v>
      </c>
      <c r="M208" s="2">
        <f>VLOOKUP(B208,'Razzball Projections'!$B$2:$W$322,9,FALSE)</f>
        <v>12</v>
      </c>
      <c r="N208" s="2">
        <f>VLOOKUP(B208,'Razzball Projections'!$B$2:$W$322,10,FALSE)</f>
        <v>25</v>
      </c>
      <c r="O208" s="2">
        <f>VLOOKUP(B208,'Razzball Projections'!$B$2:$W$322,11,FALSE)</f>
        <v>98</v>
      </c>
      <c r="P208" s="2">
        <f>VLOOKUP(B208,'Razzball Projections'!$B$2:$W$322,12,FALSE)</f>
        <v>0</v>
      </c>
      <c r="Q208" s="2">
        <f>VLOOKUP(B208,'Razzball Projections'!$B$2:$W$322,13,FALSE)</f>
        <v>2</v>
      </c>
      <c r="R208" s="2">
        <f>VLOOKUP(B208,'Razzball Projections'!$B$2:$W$322,14,FALSE)</f>
        <v>0</v>
      </c>
      <c r="S208" s="2">
        <f>VLOOKUP(B208,'Razzball Projections'!$B$2:$W$322,15,FALSE)</f>
        <v>0</v>
      </c>
      <c r="T208" s="2">
        <f>VLOOKUP(B208,'Razzball Projections'!$B$2:$W$322,16,FALSE)</f>
        <v>0</v>
      </c>
      <c r="U208" s="8">
        <f>VLOOKUP(B208,'Razzball Projections'!$B$2:$W$322,17,FALSE)</f>
        <v>206.72</v>
      </c>
      <c r="V208" s="8">
        <f>VLOOKUP(B208,'Razzball Projections'!$B$2:$W$322,18,FALSE)</f>
        <v>206.72</v>
      </c>
      <c r="W208" s="8">
        <f>VLOOKUP(B208,'Razzball Projections'!$B$2:$W$322,19,FALSE)</f>
        <v>206.72</v>
      </c>
      <c r="X208" s="7">
        <f>VLOOKUP(B208,'Razzball Projections'!$B$2:$W$322,20,FALSE)</f>
        <v>0</v>
      </c>
      <c r="Y208" s="7">
        <f>VLOOKUP(B208,'Razzball Projections'!$B$2:$W$322,21,FALSE)</f>
        <v>0</v>
      </c>
      <c r="Z208" s="7">
        <f>VLOOKUP(B208,'Razzball Projections'!$B$2:$W$322,22,FALSE)</f>
        <v>0</v>
      </c>
    </row>
    <row r="209" spans="1:26">
      <c r="A209" s="6" t="e">
        <f>VLOOKUP(B209&amp;"*",'Razzball Rankings'!$B$5:$G$204,6,FALSE)</f>
        <v>#N/A</v>
      </c>
      <c r="B209" s="3" t="str">
        <f>'Razzball Projections'!B89</f>
        <v>Ryan Fitzpatrick</v>
      </c>
      <c r="C209" s="2" t="str">
        <f>VLOOKUP(B209,'Razzball Projections'!$B$2:$W$322,2,FALSE)</f>
        <v>QB</v>
      </c>
      <c r="D209" s="2" t="str">
        <f>VLOOKUP(B209,'Razzball Projections'!$B$2:$W$322,3,FALSE)</f>
        <v>HOU</v>
      </c>
      <c r="F209" s="8">
        <f>VLOOKUP(B209,'Fantasy Pros ECR'!$B$6:$H$312,7,FALSE)</f>
        <v>180</v>
      </c>
      <c r="G209" s="8" t="e">
        <f>VLOOKUP(B209,'Fantasy Pros ADP'!$B$6:$M$253,12,FALSE)</f>
        <v>#N/A</v>
      </c>
      <c r="H209" s="2">
        <f>VLOOKUP(B209,'Razzball Projections'!$B$2:$W$322,4,FALSE)</f>
        <v>470</v>
      </c>
      <c r="I209" s="2">
        <f>VLOOKUP(B209,'Razzball Projections'!$B$2:$W$322,5,FALSE)</f>
        <v>287</v>
      </c>
      <c r="J209" s="2">
        <f>VLOOKUP(B209,'Razzball Projections'!$B$2:$W$322,6,FALSE)</f>
        <v>61.1</v>
      </c>
      <c r="K209" s="2">
        <f>VLOOKUP(B209,'Razzball Projections'!$B$2:$W$322,7,FALSE)</f>
        <v>3345</v>
      </c>
      <c r="L209" s="2">
        <f>VLOOKUP(B209,'Razzball Projections'!$B$2:$W$322,8,FALSE)</f>
        <v>16</v>
      </c>
      <c r="M209" s="2">
        <f>VLOOKUP(B209,'Razzball Projections'!$B$2:$W$322,9,FALSE)</f>
        <v>11</v>
      </c>
      <c r="N209" s="2">
        <f>VLOOKUP(B209,'Razzball Projections'!$B$2:$W$322,10,FALSE)</f>
        <v>28</v>
      </c>
      <c r="O209" s="2">
        <f>VLOOKUP(B209,'Razzball Projections'!$B$2:$W$322,11,FALSE)</f>
        <v>148</v>
      </c>
      <c r="P209" s="2">
        <f>VLOOKUP(B209,'Razzball Projections'!$B$2:$W$322,12,FALSE)</f>
        <v>1</v>
      </c>
      <c r="Q209" s="2">
        <f>VLOOKUP(B209,'Razzball Projections'!$B$2:$W$322,13,FALSE)</f>
        <v>3</v>
      </c>
      <c r="R209" s="2">
        <f>VLOOKUP(B209,'Razzball Projections'!$B$2:$W$322,14,FALSE)</f>
        <v>0</v>
      </c>
      <c r="S209" s="2">
        <f>VLOOKUP(B209,'Razzball Projections'!$B$2:$W$322,15,FALSE)</f>
        <v>0</v>
      </c>
      <c r="T209" s="2">
        <f>VLOOKUP(B209,'Razzball Projections'!$B$2:$W$322,16,FALSE)</f>
        <v>0</v>
      </c>
      <c r="U209" s="8">
        <f>VLOOKUP(B209,'Razzball Projections'!$B$2:$W$322,17,FALSE)</f>
        <v>189.8</v>
      </c>
      <c r="V209" s="8">
        <f>VLOOKUP(B209,'Razzball Projections'!$B$2:$W$322,18,FALSE)</f>
        <v>189.8</v>
      </c>
      <c r="W209" s="8">
        <f>VLOOKUP(B209,'Razzball Projections'!$B$2:$W$322,19,FALSE)</f>
        <v>189.8</v>
      </c>
      <c r="X209" s="7">
        <f>VLOOKUP(B209,'Razzball Projections'!$B$2:$W$322,20,FALSE)</f>
        <v>0</v>
      </c>
      <c r="Y209" s="7">
        <f>VLOOKUP(B209,'Razzball Projections'!$B$2:$W$322,21,FALSE)</f>
        <v>0</v>
      </c>
      <c r="Z209" s="7">
        <f>VLOOKUP(B209,'Razzball Projections'!$B$2:$W$322,22,FALSE)</f>
        <v>0</v>
      </c>
    </row>
    <row r="210" spans="1:26">
      <c r="A210" s="6" t="e">
        <f>VLOOKUP(B210&amp;"*",'Razzball Rankings'!$B$5:$G$204,6,FALSE)</f>
        <v>#N/A</v>
      </c>
      <c r="B210" s="3" t="str">
        <f>'Razzball Projections'!B107</f>
        <v>Matt Schaub</v>
      </c>
      <c r="C210" s="2" t="str">
        <f>VLOOKUP(B210,'Razzball Projections'!$B$2:$W$322,2,FALSE)</f>
        <v>QB</v>
      </c>
      <c r="D210" s="2" t="str">
        <f>VLOOKUP(B210,'Razzball Projections'!$B$2:$W$322,3,FALSE)</f>
        <v>OAK</v>
      </c>
      <c r="F210" s="8">
        <f>VLOOKUP(B210,'Fantasy Pros ECR'!$B$6:$H$312,7,FALSE)</f>
        <v>190.85714290000001</v>
      </c>
      <c r="G210" s="8" t="e">
        <f>VLOOKUP(B210,'Fantasy Pros ADP'!$B$6:$M$253,12,FALSE)</f>
        <v>#N/A</v>
      </c>
      <c r="H210" s="2">
        <f>VLOOKUP(B210,'Razzball Projections'!$B$2:$W$322,4,FALSE)</f>
        <v>484</v>
      </c>
      <c r="I210" s="2">
        <f>VLOOKUP(B210,'Razzball Projections'!$B$2:$W$322,5,FALSE)</f>
        <v>287</v>
      </c>
      <c r="J210" s="2">
        <f>VLOOKUP(B210,'Razzball Projections'!$B$2:$W$322,6,FALSE)</f>
        <v>59.3</v>
      </c>
      <c r="K210" s="2">
        <f>VLOOKUP(B210,'Razzball Projections'!$B$2:$W$322,7,FALSE)</f>
        <v>3109</v>
      </c>
      <c r="L210" s="2">
        <f>VLOOKUP(B210,'Razzball Projections'!$B$2:$W$322,8,FALSE)</f>
        <v>19</v>
      </c>
      <c r="M210" s="2">
        <f>VLOOKUP(B210,'Razzball Projections'!$B$2:$W$322,9,FALSE)</f>
        <v>13</v>
      </c>
      <c r="N210" s="2">
        <f>VLOOKUP(B210,'Razzball Projections'!$B$2:$W$322,10,FALSE)</f>
        <v>39</v>
      </c>
      <c r="O210" s="2">
        <f>VLOOKUP(B210,'Razzball Projections'!$B$2:$W$322,11,FALSE)</f>
        <v>37</v>
      </c>
      <c r="P210" s="2">
        <f>VLOOKUP(B210,'Razzball Projections'!$B$2:$W$322,12,FALSE)</f>
        <v>0</v>
      </c>
      <c r="Q210" s="2">
        <f>VLOOKUP(B210,'Razzball Projections'!$B$2:$W$322,13,FALSE)</f>
        <v>3</v>
      </c>
      <c r="R210" s="2">
        <f>VLOOKUP(B210,'Razzball Projections'!$B$2:$W$322,14,FALSE)</f>
        <v>0</v>
      </c>
      <c r="S210" s="2">
        <f>VLOOKUP(B210,'Razzball Projections'!$B$2:$W$322,15,FALSE)</f>
        <v>0</v>
      </c>
      <c r="T210" s="2">
        <f>VLOOKUP(B210,'Razzball Projections'!$B$2:$W$322,16,FALSE)</f>
        <v>0</v>
      </c>
      <c r="U210" s="8">
        <f>VLOOKUP(B210,'Razzball Projections'!$B$2:$W$322,17,FALSE)</f>
        <v>173.06</v>
      </c>
      <c r="V210" s="8">
        <f>VLOOKUP(B210,'Razzball Projections'!$B$2:$W$322,18,FALSE)</f>
        <v>173.06</v>
      </c>
      <c r="W210" s="8">
        <f>VLOOKUP(B210,'Razzball Projections'!$B$2:$W$322,19,FALSE)</f>
        <v>173.06</v>
      </c>
      <c r="X210" s="7">
        <f>VLOOKUP(B210,'Razzball Projections'!$B$2:$W$322,20,FALSE)</f>
        <v>0</v>
      </c>
      <c r="Y210" s="7">
        <f>VLOOKUP(B210,'Razzball Projections'!$B$2:$W$322,21,FALSE)</f>
        <v>0</v>
      </c>
      <c r="Z210" s="7">
        <f>VLOOKUP(B210,'Razzball Projections'!$B$2:$W$322,22,FALSE)</f>
        <v>0</v>
      </c>
    </row>
    <row r="211" spans="1:26">
      <c r="A211" s="6" t="e">
        <f>VLOOKUP(B211&amp;"*",'Razzball Rankings'!$B$5:$G$204,6,FALSE)</f>
        <v>#N/A</v>
      </c>
      <c r="B211" s="3" t="str">
        <f>'Razzball Projections'!B132</f>
        <v>Michael Vick</v>
      </c>
      <c r="C211" s="2" t="str">
        <f>VLOOKUP(B211,'Razzball Projections'!$B$2:$W$322,2,FALSE)</f>
        <v>QB</v>
      </c>
      <c r="D211" s="2" t="str">
        <f>VLOOKUP(B211,'Razzball Projections'!$B$2:$W$322,3,FALSE)</f>
        <v>NYJ</v>
      </c>
      <c r="F211" s="8">
        <f>VLOOKUP(B211,'Fantasy Pros ECR'!$B$6:$H$312,7,FALSE)</f>
        <v>226</v>
      </c>
      <c r="G211" s="8">
        <f>VLOOKUP(B211,'Fantasy Pros ADP'!$B$6:$M$253,12,FALSE)</f>
        <v>161.5</v>
      </c>
      <c r="H211" s="2">
        <f>VLOOKUP(B211,'Razzball Projections'!$B$2:$W$322,4,FALSE)</f>
        <v>272</v>
      </c>
      <c r="I211" s="2">
        <f>VLOOKUP(B211,'Razzball Projections'!$B$2:$W$322,5,FALSE)</f>
        <v>160</v>
      </c>
      <c r="J211" s="2">
        <f>VLOOKUP(B211,'Razzball Projections'!$B$2:$W$322,6,FALSE)</f>
        <v>58.7</v>
      </c>
      <c r="K211" s="2">
        <f>VLOOKUP(B211,'Razzball Projections'!$B$2:$W$322,7,FALSE)</f>
        <v>1874</v>
      </c>
      <c r="L211" s="2">
        <f>VLOOKUP(B211,'Razzball Projections'!$B$2:$W$322,8,FALSE)</f>
        <v>11</v>
      </c>
      <c r="M211" s="2">
        <f>VLOOKUP(B211,'Razzball Projections'!$B$2:$W$322,9,FALSE)</f>
        <v>4</v>
      </c>
      <c r="N211" s="2">
        <f>VLOOKUP(B211,'Razzball Projections'!$B$2:$W$322,10,FALSE)</f>
        <v>56</v>
      </c>
      <c r="O211" s="2">
        <f>VLOOKUP(B211,'Razzball Projections'!$B$2:$W$322,11,FALSE)</f>
        <v>299</v>
      </c>
      <c r="P211" s="2">
        <f>VLOOKUP(B211,'Razzball Projections'!$B$2:$W$322,12,FALSE)</f>
        <v>2</v>
      </c>
      <c r="Q211" s="2">
        <f>VLOOKUP(B211,'Razzball Projections'!$B$2:$W$322,13,FALSE)</f>
        <v>4</v>
      </c>
      <c r="R211" s="2">
        <f>VLOOKUP(B211,'Razzball Projections'!$B$2:$W$322,14,FALSE)</f>
        <v>0</v>
      </c>
      <c r="S211" s="2">
        <f>VLOOKUP(B211,'Razzball Projections'!$B$2:$W$322,15,FALSE)</f>
        <v>0</v>
      </c>
      <c r="T211" s="2">
        <f>VLOOKUP(B211,'Razzball Projections'!$B$2:$W$322,16,FALSE)</f>
        <v>0</v>
      </c>
      <c r="U211" s="8">
        <f>VLOOKUP(B211,'Razzball Projections'!$B$2:$W$322,17,FALSE)</f>
        <v>146.46</v>
      </c>
      <c r="V211" s="8">
        <f>VLOOKUP(B211,'Razzball Projections'!$B$2:$W$322,18,FALSE)</f>
        <v>146.46</v>
      </c>
      <c r="W211" s="8">
        <f>VLOOKUP(B211,'Razzball Projections'!$B$2:$W$322,19,FALSE)</f>
        <v>146.46</v>
      </c>
      <c r="X211" s="7">
        <f>VLOOKUP(B211,'Razzball Projections'!$B$2:$W$322,20,FALSE)</f>
        <v>0</v>
      </c>
      <c r="Y211" s="7">
        <f>VLOOKUP(B211,'Razzball Projections'!$B$2:$W$322,21,FALSE)</f>
        <v>0</v>
      </c>
      <c r="Z211" s="7">
        <f>VLOOKUP(B211,'Razzball Projections'!$B$2:$W$322,22,FALSE)</f>
        <v>0</v>
      </c>
    </row>
    <row r="212" spans="1:26">
      <c r="A212" s="6" t="e">
        <f>VLOOKUP(B212&amp;"*",'Razzball Rankings'!$B$5:$G$204,6,FALSE)</f>
        <v>#N/A</v>
      </c>
      <c r="B212" s="3" t="str">
        <f>'Razzball Projections'!B150</f>
        <v>Teddy Bridgewater</v>
      </c>
      <c r="C212" s="2" t="str">
        <f>VLOOKUP(B212,'Razzball Projections'!$B$2:$W$322,2,FALSE)</f>
        <v>QB</v>
      </c>
      <c r="D212" s="2" t="str">
        <f>VLOOKUP(B212,'Razzball Projections'!$B$2:$W$322,3,FALSE)</f>
        <v>MIN</v>
      </c>
      <c r="F212" s="8">
        <f>VLOOKUP(B212,'Fantasy Pros ECR'!$B$6:$H$312,7,FALSE)</f>
        <v>186.54545450000001</v>
      </c>
      <c r="G212" s="8">
        <f>VLOOKUP(B212,'Fantasy Pros ADP'!$B$6:$M$253,12,FALSE)</f>
        <v>183</v>
      </c>
      <c r="H212" s="2">
        <f>VLOOKUP(B212,'Razzball Projections'!$B$2:$W$322,4,FALSE)</f>
        <v>332</v>
      </c>
      <c r="I212" s="2">
        <f>VLOOKUP(B212,'Razzball Projections'!$B$2:$W$322,5,FALSE)</f>
        <v>196</v>
      </c>
      <c r="J212" s="2">
        <f>VLOOKUP(B212,'Razzball Projections'!$B$2:$W$322,6,FALSE)</f>
        <v>59</v>
      </c>
      <c r="K212" s="2">
        <f>VLOOKUP(B212,'Razzball Projections'!$B$2:$W$322,7,FALSE)</f>
        <v>2105</v>
      </c>
      <c r="L212" s="2">
        <f>VLOOKUP(B212,'Razzball Projections'!$B$2:$W$322,8,FALSE)</f>
        <v>11</v>
      </c>
      <c r="M212" s="2">
        <f>VLOOKUP(B212,'Razzball Projections'!$B$2:$W$322,9,FALSE)</f>
        <v>6</v>
      </c>
      <c r="N212" s="2">
        <f>VLOOKUP(B212,'Razzball Projections'!$B$2:$W$322,10,FALSE)</f>
        <v>38</v>
      </c>
      <c r="O212" s="2">
        <f>VLOOKUP(B212,'Razzball Projections'!$B$2:$W$322,11,FALSE)</f>
        <v>143</v>
      </c>
      <c r="P212" s="2">
        <f>VLOOKUP(B212,'Razzball Projections'!$B$2:$W$322,12,FALSE)</f>
        <v>1</v>
      </c>
      <c r="Q212" s="2">
        <f>VLOOKUP(B212,'Razzball Projections'!$B$2:$W$322,13,FALSE)</f>
        <v>3</v>
      </c>
      <c r="R212" s="2">
        <f>VLOOKUP(B212,'Razzball Projections'!$B$2:$W$322,14,FALSE)</f>
        <v>0</v>
      </c>
      <c r="S212" s="2">
        <f>VLOOKUP(B212,'Razzball Projections'!$B$2:$W$322,15,FALSE)</f>
        <v>0</v>
      </c>
      <c r="T212" s="2">
        <f>VLOOKUP(B212,'Razzball Projections'!$B$2:$W$322,16,FALSE)</f>
        <v>0</v>
      </c>
      <c r="U212" s="8">
        <f>VLOOKUP(B212,'Razzball Projections'!$B$2:$W$322,17,FALSE)</f>
        <v>132.9</v>
      </c>
      <c r="V212" s="8">
        <f>VLOOKUP(B212,'Razzball Projections'!$B$2:$W$322,18,FALSE)</f>
        <v>132.9</v>
      </c>
      <c r="W212" s="8">
        <f>VLOOKUP(B212,'Razzball Projections'!$B$2:$W$322,19,FALSE)</f>
        <v>132.9</v>
      </c>
      <c r="X212" s="7">
        <f>VLOOKUP(B212,'Razzball Projections'!$B$2:$W$322,20,FALSE)</f>
        <v>0</v>
      </c>
      <c r="Y212" s="7">
        <f>VLOOKUP(B212,'Razzball Projections'!$B$2:$W$322,21,FALSE)</f>
        <v>0</v>
      </c>
      <c r="Z212" s="7">
        <f>VLOOKUP(B212,'Razzball Projections'!$B$2:$W$322,22,FALSE)</f>
        <v>0</v>
      </c>
    </row>
    <row r="213" spans="1:26">
      <c r="A213" s="6" t="e">
        <f>VLOOKUP(B213&amp;"*",'Razzball Rankings'!$B$5:$G$204,6,FALSE)</f>
        <v>#N/A</v>
      </c>
      <c r="B213" s="3" t="str">
        <f>'Razzball Projections'!B153</f>
        <v>Chad Henne</v>
      </c>
      <c r="C213" s="2" t="str">
        <f>VLOOKUP(B213,'Razzball Projections'!$B$2:$W$322,2,FALSE)</f>
        <v>QB</v>
      </c>
      <c r="D213" s="2" t="str">
        <f>VLOOKUP(B213,'Razzball Projections'!$B$2:$W$322,3,FALSE)</f>
        <v>JAC</v>
      </c>
      <c r="F213" s="8">
        <f>VLOOKUP(B213,'Fantasy Pros ECR'!$B$6:$H$312,7,FALSE)</f>
        <v>191.16666670000001</v>
      </c>
      <c r="G213" s="8" t="e">
        <f>VLOOKUP(B213,'Fantasy Pros ADP'!$B$6:$M$253,12,FALSE)</f>
        <v>#N/A</v>
      </c>
      <c r="H213" s="2">
        <f>VLOOKUP(B213,'Razzball Projections'!$B$2:$W$322,4,FALSE)</f>
        <v>380</v>
      </c>
      <c r="I213" s="2">
        <f>VLOOKUP(B213,'Razzball Projections'!$B$2:$W$322,5,FALSE)</f>
        <v>226</v>
      </c>
      <c r="J213" s="2">
        <f>VLOOKUP(B213,'Razzball Projections'!$B$2:$W$322,6,FALSE)</f>
        <v>59.5</v>
      </c>
      <c r="K213" s="2">
        <f>VLOOKUP(B213,'Razzball Projections'!$B$2:$W$322,7,FALSE)</f>
        <v>2435</v>
      </c>
      <c r="L213" s="2">
        <f>VLOOKUP(B213,'Razzball Projections'!$B$2:$W$322,8,FALSE)</f>
        <v>13</v>
      </c>
      <c r="M213" s="2">
        <f>VLOOKUP(B213,'Razzball Projections'!$B$2:$W$322,9,FALSE)</f>
        <v>10</v>
      </c>
      <c r="N213" s="2">
        <f>VLOOKUP(B213,'Razzball Projections'!$B$2:$W$322,10,FALSE)</f>
        <v>14</v>
      </c>
      <c r="O213" s="2">
        <f>VLOOKUP(B213,'Razzball Projections'!$B$2:$W$322,11,FALSE)</f>
        <v>40</v>
      </c>
      <c r="P213" s="2">
        <f>VLOOKUP(B213,'Razzball Projections'!$B$2:$W$322,12,FALSE)</f>
        <v>0</v>
      </c>
      <c r="Q213" s="2">
        <f>VLOOKUP(B213,'Razzball Projections'!$B$2:$W$322,13,FALSE)</f>
        <v>2</v>
      </c>
      <c r="R213" s="2">
        <f>VLOOKUP(B213,'Razzball Projections'!$B$2:$W$322,14,FALSE)</f>
        <v>0</v>
      </c>
      <c r="S213" s="2">
        <f>VLOOKUP(B213,'Razzball Projections'!$B$2:$W$322,15,FALSE)</f>
        <v>0</v>
      </c>
      <c r="T213" s="2">
        <f>VLOOKUP(B213,'Razzball Projections'!$B$2:$W$322,16,FALSE)</f>
        <v>0</v>
      </c>
      <c r="U213" s="8">
        <f>VLOOKUP(B213,'Razzball Projections'!$B$2:$W$322,17,FALSE)</f>
        <v>131</v>
      </c>
      <c r="V213" s="8">
        <f>VLOOKUP(B213,'Razzball Projections'!$B$2:$W$322,18,FALSE)</f>
        <v>131</v>
      </c>
      <c r="W213" s="8">
        <f>VLOOKUP(B213,'Razzball Projections'!$B$2:$W$322,19,FALSE)</f>
        <v>131</v>
      </c>
      <c r="X213" s="7">
        <f>VLOOKUP(B213,'Razzball Projections'!$B$2:$W$322,20,FALSE)</f>
        <v>0</v>
      </c>
      <c r="Y213" s="7">
        <f>VLOOKUP(B213,'Razzball Projections'!$B$2:$W$322,21,FALSE)</f>
        <v>0</v>
      </c>
      <c r="Z213" s="7">
        <f>VLOOKUP(B213,'Razzball Projections'!$B$2:$W$322,22,FALSE)</f>
        <v>0</v>
      </c>
    </row>
    <row r="214" spans="1:26">
      <c r="A214" s="6" t="e">
        <f>VLOOKUP(B214&amp;"*",'Razzball Rankings'!$B$5:$G$204,6,FALSE)</f>
        <v>#N/A</v>
      </c>
      <c r="B214" s="3" t="str">
        <f>'Razzball Projections'!B169</f>
        <v>Brian Hoyer</v>
      </c>
      <c r="C214" s="2" t="str">
        <f>VLOOKUP(B214,'Razzball Projections'!$B$2:$W$322,2,FALSE)</f>
        <v>QB</v>
      </c>
      <c r="D214" s="2" t="str">
        <f>VLOOKUP(B214,'Razzball Projections'!$B$2:$W$322,3,FALSE)</f>
        <v>CLE</v>
      </c>
      <c r="F214" s="8">
        <f>VLOOKUP(B214,'Fantasy Pros ECR'!$B$6:$H$312,7,FALSE)</f>
        <v>211.2</v>
      </c>
      <c r="G214" s="8" t="e">
        <f>VLOOKUP(B214,'Fantasy Pros ADP'!$B$6:$M$253,12,FALSE)</f>
        <v>#N/A</v>
      </c>
      <c r="H214" s="2">
        <f>VLOOKUP(B214,'Razzball Projections'!$B$2:$W$322,4,FALSE)</f>
        <v>397</v>
      </c>
      <c r="I214" s="2">
        <f>VLOOKUP(B214,'Razzball Projections'!$B$2:$W$322,5,FALSE)</f>
        <v>239</v>
      </c>
      <c r="J214" s="2">
        <f>VLOOKUP(B214,'Razzball Projections'!$B$2:$W$322,6,FALSE)</f>
        <v>60.2</v>
      </c>
      <c r="K214" s="2">
        <f>VLOOKUP(B214,'Razzball Projections'!$B$2:$W$322,7,FALSE)</f>
        <v>2003</v>
      </c>
      <c r="L214" s="2">
        <f>VLOOKUP(B214,'Razzball Projections'!$B$2:$W$322,8,FALSE)</f>
        <v>14</v>
      </c>
      <c r="M214" s="2">
        <f>VLOOKUP(B214,'Razzball Projections'!$B$2:$W$322,9,FALSE)</f>
        <v>8</v>
      </c>
      <c r="N214" s="2">
        <f>VLOOKUP(B214,'Razzball Projections'!$B$2:$W$322,10,FALSE)</f>
        <v>12</v>
      </c>
      <c r="O214" s="2">
        <f>VLOOKUP(B214,'Razzball Projections'!$B$2:$W$322,11,FALSE)</f>
        <v>29</v>
      </c>
      <c r="P214" s="2">
        <f>VLOOKUP(B214,'Razzball Projections'!$B$2:$W$322,12,FALSE)</f>
        <v>0</v>
      </c>
      <c r="Q214" s="2">
        <f>VLOOKUP(B214,'Razzball Projections'!$B$2:$W$322,13,FALSE)</f>
        <v>2</v>
      </c>
      <c r="R214" s="2">
        <f>VLOOKUP(B214,'Razzball Projections'!$B$2:$W$322,14,FALSE)</f>
        <v>0</v>
      </c>
      <c r="S214" s="2">
        <f>VLOOKUP(B214,'Razzball Projections'!$B$2:$W$322,15,FALSE)</f>
        <v>0</v>
      </c>
      <c r="T214" s="2">
        <f>VLOOKUP(B214,'Razzball Projections'!$B$2:$W$322,16,FALSE)</f>
        <v>0</v>
      </c>
      <c r="U214" s="8">
        <f>VLOOKUP(B214,'Razzball Projections'!$B$2:$W$322,17,FALSE)</f>
        <v>120.02</v>
      </c>
      <c r="V214" s="8">
        <f>VLOOKUP(B214,'Razzball Projections'!$B$2:$W$322,18,FALSE)</f>
        <v>120.02</v>
      </c>
      <c r="W214" s="8">
        <f>VLOOKUP(B214,'Razzball Projections'!$B$2:$W$322,19,FALSE)</f>
        <v>120.02</v>
      </c>
      <c r="X214" s="7">
        <f>VLOOKUP(B214,'Razzball Projections'!$B$2:$W$322,20,FALSE)</f>
        <v>0</v>
      </c>
      <c r="Y214" s="7">
        <f>VLOOKUP(B214,'Razzball Projections'!$B$2:$W$322,21,FALSE)</f>
        <v>0</v>
      </c>
      <c r="Z214" s="7">
        <f>VLOOKUP(B214,'Razzball Projections'!$B$2:$W$322,22,FALSE)</f>
        <v>0</v>
      </c>
    </row>
    <row r="215" spans="1:26">
      <c r="A215" s="6" t="e">
        <f>VLOOKUP(B215&amp;"*",'Razzball Rankings'!$B$5:$G$204,6,FALSE)</f>
        <v>#N/A</v>
      </c>
      <c r="B215" s="3" t="str">
        <f>'Razzball Projections'!B173</f>
        <v>Andre Roberts</v>
      </c>
      <c r="C215" s="2" t="str">
        <f>VLOOKUP(B215,'Razzball Projections'!$B$2:$W$322,2,FALSE)</f>
        <v>WR</v>
      </c>
      <c r="D215" s="2" t="str">
        <f>VLOOKUP(B215,'Razzball Projections'!$B$2:$W$322,3,FALSE)</f>
        <v>WAS</v>
      </c>
      <c r="F215" s="8">
        <f>VLOOKUP(B215,'Fantasy Pros ECR'!$B$6:$H$312,7,FALSE)</f>
        <v>193.66666670000001</v>
      </c>
      <c r="G215" s="8" t="e">
        <f>VLOOKUP(B215,'Fantasy Pros ADP'!$B$6:$M$253,12,FALSE)</f>
        <v>#N/A</v>
      </c>
      <c r="H215" s="2">
        <f>VLOOKUP(B215,'Razzball Projections'!$B$2:$W$322,4,FALSE)</f>
        <v>0</v>
      </c>
      <c r="I215" s="2">
        <f>VLOOKUP(B215,'Razzball Projections'!$B$2:$W$322,5,FALSE)</f>
        <v>0</v>
      </c>
      <c r="J215" s="2">
        <f>VLOOKUP(B215,'Razzball Projections'!$B$2:$W$322,6,FALSE)</f>
        <v>0</v>
      </c>
      <c r="K215" s="2">
        <f>VLOOKUP(B215,'Razzball Projections'!$B$2:$W$322,7,FALSE)</f>
        <v>0</v>
      </c>
      <c r="L215" s="2">
        <f>VLOOKUP(B215,'Razzball Projections'!$B$2:$W$322,8,FALSE)</f>
        <v>0</v>
      </c>
      <c r="M215" s="2">
        <f>VLOOKUP(B215,'Razzball Projections'!$B$2:$W$322,9,FALSE)</f>
        <v>0</v>
      </c>
      <c r="N215" s="2">
        <f>VLOOKUP(B215,'Razzball Projections'!$B$2:$W$322,10,FALSE)</f>
        <v>2</v>
      </c>
      <c r="O215" s="2">
        <f>VLOOKUP(B215,'Razzball Projections'!$B$2:$W$322,11,FALSE)</f>
        <v>9</v>
      </c>
      <c r="P215" s="2">
        <f>VLOOKUP(B215,'Razzball Projections'!$B$2:$W$322,12,FALSE)</f>
        <v>0</v>
      </c>
      <c r="Q215" s="2">
        <f>VLOOKUP(B215,'Razzball Projections'!$B$2:$W$322,13,FALSE)</f>
        <v>1</v>
      </c>
      <c r="R215" s="2">
        <f>VLOOKUP(B215,'Razzball Projections'!$B$2:$W$322,14,FALSE)</f>
        <v>47</v>
      </c>
      <c r="S215" s="2">
        <f>VLOOKUP(B215,'Razzball Projections'!$B$2:$W$322,15,FALSE)</f>
        <v>541</v>
      </c>
      <c r="T215" s="2">
        <f>VLOOKUP(B215,'Razzball Projections'!$B$2:$W$322,16,FALSE)</f>
        <v>3</v>
      </c>
      <c r="U215" s="8">
        <f>VLOOKUP(B215,'Razzball Projections'!$B$2:$W$322,17,FALSE)</f>
        <v>71.3</v>
      </c>
      <c r="V215" s="8">
        <f>VLOOKUP(B215,'Razzball Projections'!$B$2:$W$322,18,FALSE)</f>
        <v>94.7</v>
      </c>
      <c r="W215" s="8">
        <f>VLOOKUP(B215,'Razzball Projections'!$B$2:$W$322,19,FALSE)</f>
        <v>118.1</v>
      </c>
      <c r="X215" s="7">
        <f>VLOOKUP(B215,'Razzball Projections'!$B$2:$W$322,20,FALSE)</f>
        <v>0</v>
      </c>
      <c r="Y215" s="7">
        <f>VLOOKUP(B215,'Razzball Projections'!$B$2:$W$322,21,FALSE)</f>
        <v>0</v>
      </c>
      <c r="Z215" s="7">
        <f>VLOOKUP(B215,'Razzball Projections'!$B$2:$W$322,22,FALSE)</f>
        <v>0</v>
      </c>
    </row>
    <row r="216" spans="1:26">
      <c r="A216" s="6" t="e">
        <f>VLOOKUP(B216&amp;"*",'Razzball Rankings'!$B$5:$G$204,6,FALSE)</f>
        <v>#N/A</v>
      </c>
      <c r="B216" s="3" t="str">
        <f>'Razzball Projections'!B177</f>
        <v>Chris Ivory</v>
      </c>
      <c r="C216" s="2" t="str">
        <f>VLOOKUP(B216,'Razzball Projections'!$B$2:$W$322,2,FALSE)</f>
        <v>RB</v>
      </c>
      <c r="D216" s="2" t="str">
        <f>VLOOKUP(B216,'Razzball Projections'!$B$2:$W$322,3,FALSE)</f>
        <v>NYJ</v>
      </c>
      <c r="F216" s="8" t="e">
        <f>VLOOKUP(B216,'Fantasy Pros ECR'!$B$6:$H$312,7,FALSE)</f>
        <v>#N/A</v>
      </c>
      <c r="G216" s="8" t="e">
        <f>VLOOKUP(B216,'Fantasy Pros ADP'!$B$6:$M$253,12,FALSE)</f>
        <v>#N/A</v>
      </c>
      <c r="H216" s="2">
        <f>VLOOKUP(B216,'Razzball Projections'!$B$2:$W$322,4,FALSE)</f>
        <v>0</v>
      </c>
      <c r="I216" s="2">
        <f>VLOOKUP(B216,'Razzball Projections'!$B$2:$W$322,5,FALSE)</f>
        <v>0</v>
      </c>
      <c r="J216" s="2">
        <f>VLOOKUP(B216,'Razzball Projections'!$B$2:$W$322,6,FALSE)</f>
        <v>0</v>
      </c>
      <c r="K216" s="2">
        <f>VLOOKUP(B216,'Razzball Projections'!$B$2:$W$322,7,FALSE)</f>
        <v>0</v>
      </c>
      <c r="L216" s="2">
        <f>VLOOKUP(B216,'Razzball Projections'!$B$2:$W$322,8,FALSE)</f>
        <v>0</v>
      </c>
      <c r="M216" s="2">
        <f>VLOOKUP(B216,'Razzball Projections'!$B$2:$W$322,9,FALSE)</f>
        <v>0</v>
      </c>
      <c r="N216" s="2">
        <f>VLOOKUP(B216,'Razzball Projections'!$B$2:$W$322,10,FALSE)</f>
        <v>166</v>
      </c>
      <c r="O216" s="2">
        <f>VLOOKUP(B216,'Razzball Projections'!$B$2:$W$322,11,FALSE)</f>
        <v>759</v>
      </c>
      <c r="P216" s="2">
        <f>VLOOKUP(B216,'Razzball Projections'!$B$2:$W$322,12,FALSE)</f>
        <v>5</v>
      </c>
      <c r="Q216" s="2">
        <f>VLOOKUP(B216,'Razzball Projections'!$B$2:$W$322,13,FALSE)</f>
        <v>2</v>
      </c>
      <c r="R216" s="2">
        <f>VLOOKUP(B216,'Razzball Projections'!$B$2:$W$322,14,FALSE)</f>
        <v>7</v>
      </c>
      <c r="S216" s="2">
        <f>VLOOKUP(B216,'Razzball Projections'!$B$2:$W$322,15,FALSE)</f>
        <v>21</v>
      </c>
      <c r="T216" s="2">
        <f>VLOOKUP(B216,'Razzball Projections'!$B$2:$W$322,16,FALSE)</f>
        <v>0</v>
      </c>
      <c r="U216" s="8">
        <f>VLOOKUP(B216,'Razzball Projections'!$B$2:$W$322,17,FALSE)</f>
        <v>106.8</v>
      </c>
      <c r="V216" s="8">
        <f>VLOOKUP(B216,'Razzball Projections'!$B$2:$W$322,18,FALSE)</f>
        <v>110.3</v>
      </c>
      <c r="W216" s="8">
        <f>VLOOKUP(B216,'Razzball Projections'!$B$2:$W$322,19,FALSE)</f>
        <v>113.8</v>
      </c>
      <c r="X216" s="7">
        <f>VLOOKUP(B216,'Razzball Projections'!$B$2:$W$322,20,FALSE)</f>
        <v>8</v>
      </c>
      <c r="Y216" s="7">
        <f>VLOOKUP(B216,'Razzball Projections'!$B$2:$W$322,21,FALSE)</f>
        <v>6</v>
      </c>
      <c r="Z216" s="7">
        <f>VLOOKUP(B216,'Razzball Projections'!$B$2:$W$322,22,FALSE)</f>
        <v>3</v>
      </c>
    </row>
    <row r="217" spans="1:26">
      <c r="A217" s="6" t="e">
        <f>VLOOKUP(B217&amp;"*",'Razzball Rankings'!$B$5:$G$204,6,FALSE)</f>
        <v>#N/A</v>
      </c>
      <c r="B217" s="3" t="str">
        <f>'Razzball Projections'!B181</f>
        <v>Steve Johnson</v>
      </c>
      <c r="C217" s="2" t="str">
        <f>VLOOKUP(B217,'Razzball Projections'!$B$2:$W$322,2,FALSE)</f>
        <v>WR</v>
      </c>
      <c r="D217" s="2" t="str">
        <f>VLOOKUP(B217,'Razzball Projections'!$B$2:$W$322,3,FALSE)</f>
        <v>SF</v>
      </c>
      <c r="F217" s="8">
        <f>VLOOKUP(B217,'Fantasy Pros ECR'!$B$6:$H$312,7,FALSE)</f>
        <v>164.29166670000001</v>
      </c>
      <c r="G217" s="8">
        <f>VLOOKUP(B217,'Fantasy Pros ADP'!$B$6:$M$253,12,FALSE)</f>
        <v>176</v>
      </c>
      <c r="H217" s="2">
        <f>VLOOKUP(B217,'Razzball Projections'!$B$2:$W$322,4,FALSE)</f>
        <v>0</v>
      </c>
      <c r="I217" s="2">
        <f>VLOOKUP(B217,'Razzball Projections'!$B$2:$W$322,5,FALSE)</f>
        <v>0</v>
      </c>
      <c r="J217" s="2">
        <f>VLOOKUP(B217,'Razzball Projections'!$B$2:$W$322,6,FALSE)</f>
        <v>0</v>
      </c>
      <c r="K217" s="2">
        <f>VLOOKUP(B217,'Razzball Projections'!$B$2:$W$322,7,FALSE)</f>
        <v>0</v>
      </c>
      <c r="L217" s="2">
        <f>VLOOKUP(B217,'Razzball Projections'!$B$2:$W$322,8,FALSE)</f>
        <v>0</v>
      </c>
      <c r="M217" s="2">
        <f>VLOOKUP(B217,'Razzball Projections'!$B$2:$W$322,9,FALSE)</f>
        <v>0</v>
      </c>
      <c r="N217" s="2">
        <f>VLOOKUP(B217,'Razzball Projections'!$B$2:$W$322,10,FALSE)</f>
        <v>0</v>
      </c>
      <c r="O217" s="2">
        <f>VLOOKUP(B217,'Razzball Projections'!$B$2:$W$322,11,FALSE)</f>
        <v>0</v>
      </c>
      <c r="P217" s="2">
        <f>VLOOKUP(B217,'Razzball Projections'!$B$2:$W$322,12,FALSE)</f>
        <v>0</v>
      </c>
      <c r="Q217" s="2">
        <f>VLOOKUP(B217,'Razzball Projections'!$B$2:$W$322,13,FALSE)</f>
        <v>1</v>
      </c>
      <c r="R217" s="2">
        <f>VLOOKUP(B217,'Razzball Projections'!$B$2:$W$322,14,FALSE)</f>
        <v>42</v>
      </c>
      <c r="S217" s="2">
        <f>VLOOKUP(B217,'Razzball Projections'!$B$2:$W$322,15,FALSE)</f>
        <v>530</v>
      </c>
      <c r="T217" s="2">
        <f>VLOOKUP(B217,'Razzball Projections'!$B$2:$W$322,16,FALSE)</f>
        <v>3</v>
      </c>
      <c r="U217" s="8">
        <f>VLOOKUP(B217,'Razzball Projections'!$B$2:$W$322,17,FALSE)</f>
        <v>67.2</v>
      </c>
      <c r="V217" s="8">
        <f>VLOOKUP(B217,'Razzball Projections'!$B$2:$W$322,18,FALSE)</f>
        <v>88.05</v>
      </c>
      <c r="W217" s="8">
        <f>VLOOKUP(B217,'Razzball Projections'!$B$2:$W$322,19,FALSE)</f>
        <v>108.9</v>
      </c>
      <c r="X217" s="7">
        <f>VLOOKUP(B217,'Razzball Projections'!$B$2:$W$322,20,FALSE)</f>
        <v>0</v>
      </c>
      <c r="Y217" s="7">
        <f>VLOOKUP(B217,'Razzball Projections'!$B$2:$W$322,21,FALSE)</f>
        <v>0</v>
      </c>
      <c r="Z217" s="7">
        <f>VLOOKUP(B217,'Razzball Projections'!$B$2:$W$322,22,FALSE)</f>
        <v>0</v>
      </c>
    </row>
    <row r="218" spans="1:26">
      <c r="A218" s="6" t="e">
        <f>VLOOKUP(B218&amp;"*",'Razzball Rankings'!$B$5:$G$204,6,FALSE)</f>
        <v>#N/A</v>
      </c>
      <c r="B218" s="3" t="str">
        <f>'Razzball Projections'!B183</f>
        <v>Nate Burleson</v>
      </c>
      <c r="C218" s="2" t="str">
        <f>VLOOKUP(B218,'Razzball Projections'!$B$2:$W$322,2,FALSE)</f>
        <v>WR</v>
      </c>
      <c r="D218" s="2" t="str">
        <f>VLOOKUP(B218,'Razzball Projections'!$B$2:$W$322,3,FALSE)</f>
        <v>CLE</v>
      </c>
      <c r="F218" s="8">
        <f>VLOOKUP(B218,'Fantasy Pros ECR'!$B$6:$H$312,7,FALSE)</f>
        <v>208</v>
      </c>
      <c r="G218" s="8" t="e">
        <f>VLOOKUP(B218,'Fantasy Pros ADP'!$B$6:$M$253,12,FALSE)</f>
        <v>#N/A</v>
      </c>
      <c r="H218" s="2">
        <f>VLOOKUP(B218,'Razzball Projections'!$B$2:$W$322,4,FALSE)</f>
        <v>0</v>
      </c>
      <c r="I218" s="2">
        <f>VLOOKUP(B218,'Razzball Projections'!$B$2:$W$322,5,FALSE)</f>
        <v>0</v>
      </c>
      <c r="J218" s="2">
        <f>VLOOKUP(B218,'Razzball Projections'!$B$2:$W$322,6,FALSE)</f>
        <v>0</v>
      </c>
      <c r="K218" s="2">
        <f>VLOOKUP(B218,'Razzball Projections'!$B$2:$W$322,7,FALSE)</f>
        <v>0</v>
      </c>
      <c r="L218" s="2">
        <f>VLOOKUP(B218,'Razzball Projections'!$B$2:$W$322,8,FALSE)</f>
        <v>0</v>
      </c>
      <c r="M218" s="2">
        <f>VLOOKUP(B218,'Razzball Projections'!$B$2:$W$322,9,FALSE)</f>
        <v>0</v>
      </c>
      <c r="N218" s="2">
        <f>VLOOKUP(B218,'Razzball Projections'!$B$2:$W$322,10,FALSE)</f>
        <v>1</v>
      </c>
      <c r="O218" s="2">
        <f>VLOOKUP(B218,'Razzball Projections'!$B$2:$W$322,11,FALSE)</f>
        <v>5</v>
      </c>
      <c r="P218" s="2">
        <f>VLOOKUP(B218,'Razzball Projections'!$B$2:$W$322,12,FALSE)</f>
        <v>0</v>
      </c>
      <c r="Q218" s="2">
        <f>VLOOKUP(B218,'Razzball Projections'!$B$2:$W$322,13,FALSE)</f>
        <v>0</v>
      </c>
      <c r="R218" s="2">
        <f>VLOOKUP(B218,'Razzball Projections'!$B$2:$W$322,14,FALSE)</f>
        <v>41</v>
      </c>
      <c r="S218" s="2">
        <f>VLOOKUP(B218,'Razzball Projections'!$B$2:$W$322,15,FALSE)</f>
        <v>492</v>
      </c>
      <c r="T218" s="2">
        <f>VLOOKUP(B218,'Razzball Projections'!$B$2:$W$322,16,FALSE)</f>
        <v>3</v>
      </c>
      <c r="U218" s="8">
        <f>VLOOKUP(B218,'Razzball Projections'!$B$2:$W$322,17,FALSE)</f>
        <v>67.08</v>
      </c>
      <c r="V218" s="8">
        <f>VLOOKUP(B218,'Razzball Projections'!$B$2:$W$322,18,FALSE)</f>
        <v>87.43</v>
      </c>
      <c r="W218" s="8">
        <f>VLOOKUP(B218,'Razzball Projections'!$B$2:$W$322,19,FALSE)</f>
        <v>107.78</v>
      </c>
      <c r="X218" s="7">
        <f>VLOOKUP(B218,'Razzball Projections'!$B$2:$W$322,20,FALSE)</f>
        <v>0</v>
      </c>
      <c r="Y218" s="7">
        <f>VLOOKUP(B218,'Razzball Projections'!$B$2:$W$322,21,FALSE)</f>
        <v>0</v>
      </c>
      <c r="Z218" s="7">
        <f>VLOOKUP(B218,'Razzball Projections'!$B$2:$W$322,22,FALSE)</f>
        <v>0</v>
      </c>
    </row>
    <row r="219" spans="1:26">
      <c r="A219" s="6" t="e">
        <f>VLOOKUP(B219&amp;"*",'Razzball Rankings'!$B$5:$G$204,6,FALSE)</f>
        <v>#N/A</v>
      </c>
      <c r="B219" s="3" t="str">
        <f>'Razzball Projections'!B186</f>
        <v>Brandon LaFell</v>
      </c>
      <c r="C219" s="2" t="str">
        <f>VLOOKUP(B219,'Razzball Projections'!$B$2:$W$322,2,FALSE)</f>
        <v>WR</v>
      </c>
      <c r="D219" s="2" t="str">
        <f>VLOOKUP(B219,'Razzball Projections'!$B$2:$W$322,3,FALSE)</f>
        <v>NE</v>
      </c>
      <c r="F219" s="8">
        <f>VLOOKUP(B219,'Fantasy Pros ECR'!$B$6:$H$312,7,FALSE)</f>
        <v>165.375</v>
      </c>
      <c r="G219" s="8">
        <f>VLOOKUP(B219,'Fantasy Pros ADP'!$B$6:$M$253,12,FALSE)</f>
        <v>192.66666666666666</v>
      </c>
      <c r="H219" s="2">
        <f>VLOOKUP(B219,'Razzball Projections'!$B$2:$W$322,4,FALSE)</f>
        <v>0</v>
      </c>
      <c r="I219" s="2">
        <f>VLOOKUP(B219,'Razzball Projections'!$B$2:$W$322,5,FALSE)</f>
        <v>0</v>
      </c>
      <c r="J219" s="2">
        <f>VLOOKUP(B219,'Razzball Projections'!$B$2:$W$322,6,FALSE)</f>
        <v>0</v>
      </c>
      <c r="K219" s="2">
        <f>VLOOKUP(B219,'Razzball Projections'!$B$2:$W$322,7,FALSE)</f>
        <v>0</v>
      </c>
      <c r="L219" s="2">
        <f>VLOOKUP(B219,'Razzball Projections'!$B$2:$W$322,8,FALSE)</f>
        <v>0</v>
      </c>
      <c r="M219" s="2">
        <f>VLOOKUP(B219,'Razzball Projections'!$B$2:$W$322,9,FALSE)</f>
        <v>0</v>
      </c>
      <c r="N219" s="2">
        <f>VLOOKUP(B219,'Razzball Projections'!$B$2:$W$322,10,FALSE)</f>
        <v>1</v>
      </c>
      <c r="O219" s="2">
        <f>VLOOKUP(B219,'Razzball Projections'!$B$2:$W$322,11,FALSE)</f>
        <v>6</v>
      </c>
      <c r="P219" s="2">
        <f>VLOOKUP(B219,'Razzball Projections'!$B$2:$W$322,12,FALSE)</f>
        <v>0</v>
      </c>
      <c r="Q219" s="2">
        <f>VLOOKUP(B219,'Razzball Projections'!$B$2:$W$322,13,FALSE)</f>
        <v>1</v>
      </c>
      <c r="R219" s="2">
        <f>VLOOKUP(B219,'Razzball Projections'!$B$2:$W$322,14,FALSE)</f>
        <v>35</v>
      </c>
      <c r="S219" s="2">
        <f>VLOOKUP(B219,'Razzball Projections'!$B$2:$W$322,15,FALSE)</f>
        <v>515</v>
      </c>
      <c r="T219" s="2">
        <f>VLOOKUP(B219,'Razzball Projections'!$B$2:$W$322,16,FALSE)</f>
        <v>4</v>
      </c>
      <c r="U219" s="8">
        <f>VLOOKUP(B219,'Razzball Projections'!$B$2:$W$322,17,FALSE)</f>
        <v>72.06</v>
      </c>
      <c r="V219" s="8">
        <f>VLOOKUP(B219,'Razzball Projections'!$B$2:$W$322,18,FALSE)</f>
        <v>89.76</v>
      </c>
      <c r="W219" s="8">
        <f>VLOOKUP(B219,'Razzball Projections'!$B$2:$W$322,19,FALSE)</f>
        <v>107.46</v>
      </c>
      <c r="X219" s="7">
        <f>VLOOKUP(B219,'Razzball Projections'!$B$2:$W$322,20,FALSE)</f>
        <v>0</v>
      </c>
      <c r="Y219" s="7">
        <f>VLOOKUP(B219,'Razzball Projections'!$B$2:$W$322,21,FALSE)</f>
        <v>0</v>
      </c>
      <c r="Z219" s="7">
        <f>VLOOKUP(B219,'Razzball Projections'!$B$2:$W$322,22,FALSE)</f>
        <v>0</v>
      </c>
    </row>
    <row r="220" spans="1:26">
      <c r="A220" s="6" t="e">
        <f>VLOOKUP(B220&amp;"*",'Razzball Rankings'!$B$5:$G$204,6,FALSE)</f>
        <v>#N/A</v>
      </c>
      <c r="B220" s="3" t="str">
        <f>'Razzball Projections'!B188</f>
        <v>Denarius Moore</v>
      </c>
      <c r="C220" s="2" t="str">
        <f>VLOOKUP(B220,'Razzball Projections'!$B$2:$W$322,2,FALSE)</f>
        <v>WR</v>
      </c>
      <c r="D220" s="2" t="str">
        <f>VLOOKUP(B220,'Razzball Projections'!$B$2:$W$322,3,FALSE)</f>
        <v>OAK</v>
      </c>
      <c r="F220" s="8">
        <f>VLOOKUP(B220,'Fantasy Pros ECR'!$B$6:$H$312,7,FALSE)</f>
        <v>178.6</v>
      </c>
      <c r="G220" s="8" t="e">
        <f>VLOOKUP(B220,'Fantasy Pros ADP'!$B$6:$M$253,12,FALSE)</f>
        <v>#N/A</v>
      </c>
      <c r="H220" s="2">
        <f>VLOOKUP(B220,'Razzball Projections'!$B$2:$W$322,4,FALSE)</f>
        <v>0</v>
      </c>
      <c r="I220" s="2">
        <f>VLOOKUP(B220,'Razzball Projections'!$B$2:$W$322,5,FALSE)</f>
        <v>0</v>
      </c>
      <c r="J220" s="2">
        <f>VLOOKUP(B220,'Razzball Projections'!$B$2:$W$322,6,FALSE)</f>
        <v>0</v>
      </c>
      <c r="K220" s="2">
        <f>VLOOKUP(B220,'Razzball Projections'!$B$2:$W$322,7,FALSE)</f>
        <v>0</v>
      </c>
      <c r="L220" s="2">
        <f>VLOOKUP(B220,'Razzball Projections'!$B$2:$W$322,8,FALSE)</f>
        <v>0</v>
      </c>
      <c r="M220" s="2">
        <f>VLOOKUP(B220,'Razzball Projections'!$B$2:$W$322,9,FALSE)</f>
        <v>0</v>
      </c>
      <c r="N220" s="2">
        <f>VLOOKUP(B220,'Razzball Projections'!$B$2:$W$322,10,FALSE)</f>
        <v>0</v>
      </c>
      <c r="O220" s="2">
        <f>VLOOKUP(B220,'Razzball Projections'!$B$2:$W$322,11,FALSE)</f>
        <v>0</v>
      </c>
      <c r="P220" s="2">
        <f>VLOOKUP(B220,'Razzball Projections'!$B$2:$W$322,12,FALSE)</f>
        <v>0</v>
      </c>
      <c r="Q220" s="2">
        <f>VLOOKUP(B220,'Razzball Projections'!$B$2:$W$322,13,FALSE)</f>
        <v>2</v>
      </c>
      <c r="R220" s="2">
        <f>VLOOKUP(B220,'Razzball Projections'!$B$2:$W$322,14,FALSE)</f>
        <v>35</v>
      </c>
      <c r="S220" s="2">
        <f>VLOOKUP(B220,'Razzball Projections'!$B$2:$W$322,15,FALSE)</f>
        <v>545</v>
      </c>
      <c r="T220" s="2">
        <f>VLOOKUP(B220,'Razzball Projections'!$B$2:$W$322,16,FALSE)</f>
        <v>3</v>
      </c>
      <c r="U220" s="8">
        <f>VLOOKUP(B220,'Razzball Projections'!$B$2:$W$322,17,FALSE)</f>
        <v>70.7</v>
      </c>
      <c r="V220" s="8">
        <f>VLOOKUP(B220,'Razzball Projections'!$B$2:$W$322,18,FALSE)</f>
        <v>88.15</v>
      </c>
      <c r="W220" s="8">
        <f>VLOOKUP(B220,'Razzball Projections'!$B$2:$W$322,19,FALSE)</f>
        <v>105.6</v>
      </c>
      <c r="X220" s="7">
        <f>VLOOKUP(B220,'Razzball Projections'!$B$2:$W$322,20,FALSE)</f>
        <v>0</v>
      </c>
      <c r="Y220" s="7">
        <f>VLOOKUP(B220,'Razzball Projections'!$B$2:$W$322,21,FALSE)</f>
        <v>0</v>
      </c>
      <c r="Z220" s="7">
        <f>VLOOKUP(B220,'Razzball Projections'!$B$2:$W$322,22,FALSE)</f>
        <v>0</v>
      </c>
    </row>
    <row r="221" spans="1:26">
      <c r="A221" s="6" t="e">
        <f>VLOOKUP(B221&amp;"*",'Razzball Rankings'!$B$5:$G$204,6,FALSE)</f>
        <v>#N/A</v>
      </c>
      <c r="B221" s="3" t="str">
        <f>'Razzball Projections'!B191</f>
        <v>Mike Williams</v>
      </c>
      <c r="C221" s="2" t="str">
        <f>VLOOKUP(B221,'Razzball Projections'!$B$2:$W$322,2,FALSE)</f>
        <v>WR</v>
      </c>
      <c r="D221" s="2" t="str">
        <f>VLOOKUP(B221,'Razzball Projections'!$B$2:$W$322,3,FALSE)</f>
        <v>BUF</v>
      </c>
      <c r="F221" s="8">
        <f>VLOOKUP(B221,'Fantasy Pros ECR'!$B$6:$H$312,7,FALSE)</f>
        <v>169.625</v>
      </c>
      <c r="G221" s="8" t="e">
        <f>VLOOKUP(B221,'Fantasy Pros ADP'!$B$6:$M$253,12,FALSE)</f>
        <v>#N/A</v>
      </c>
      <c r="H221" s="2">
        <f>VLOOKUP(B221,'Razzball Projections'!$B$2:$W$322,4,FALSE)</f>
        <v>0</v>
      </c>
      <c r="I221" s="2">
        <f>VLOOKUP(B221,'Razzball Projections'!$B$2:$W$322,5,FALSE)</f>
        <v>0</v>
      </c>
      <c r="J221" s="2">
        <f>VLOOKUP(B221,'Razzball Projections'!$B$2:$W$322,6,FALSE)</f>
        <v>0</v>
      </c>
      <c r="K221" s="2">
        <f>VLOOKUP(B221,'Razzball Projections'!$B$2:$W$322,7,FALSE)</f>
        <v>0</v>
      </c>
      <c r="L221" s="2">
        <f>VLOOKUP(B221,'Razzball Projections'!$B$2:$W$322,8,FALSE)</f>
        <v>0</v>
      </c>
      <c r="M221" s="2">
        <f>VLOOKUP(B221,'Razzball Projections'!$B$2:$W$322,9,FALSE)</f>
        <v>0</v>
      </c>
      <c r="N221" s="2">
        <f>VLOOKUP(B221,'Razzball Projections'!$B$2:$W$322,10,FALSE)</f>
        <v>0</v>
      </c>
      <c r="O221" s="2">
        <f>VLOOKUP(B221,'Razzball Projections'!$B$2:$W$322,11,FALSE)</f>
        <v>0</v>
      </c>
      <c r="P221" s="2">
        <f>VLOOKUP(B221,'Razzball Projections'!$B$2:$W$322,12,FALSE)</f>
        <v>0</v>
      </c>
      <c r="Q221" s="2">
        <f>VLOOKUP(B221,'Razzball Projections'!$B$2:$W$322,13,FALSE)</f>
        <v>1</v>
      </c>
      <c r="R221" s="2">
        <f>VLOOKUP(B221,'Razzball Projections'!$B$2:$W$322,14,FALSE)</f>
        <v>39</v>
      </c>
      <c r="S221" s="2">
        <f>VLOOKUP(B221,'Razzball Projections'!$B$2:$W$322,15,FALSE)</f>
        <v>534</v>
      </c>
      <c r="T221" s="2">
        <f>VLOOKUP(B221,'Razzball Projections'!$B$2:$W$322,16,FALSE)</f>
        <v>2</v>
      </c>
      <c r="U221" s="8">
        <f>VLOOKUP(B221,'Razzball Projections'!$B$2:$W$322,17,FALSE)</f>
        <v>64.400000000000006</v>
      </c>
      <c r="V221" s="8">
        <f>VLOOKUP(B221,'Razzball Projections'!$B$2:$W$322,18,FALSE)</f>
        <v>83.9</v>
      </c>
      <c r="W221" s="8">
        <f>VLOOKUP(B221,'Razzball Projections'!$B$2:$W$322,19,FALSE)</f>
        <v>103.4</v>
      </c>
      <c r="X221" s="7">
        <f>VLOOKUP(B221,'Razzball Projections'!$B$2:$W$322,20,FALSE)</f>
        <v>0</v>
      </c>
      <c r="Y221" s="7">
        <f>VLOOKUP(B221,'Razzball Projections'!$B$2:$W$322,21,FALSE)</f>
        <v>0</v>
      </c>
      <c r="Z221" s="7">
        <f>VLOOKUP(B221,'Razzball Projections'!$B$2:$W$322,22,FALSE)</f>
        <v>0</v>
      </c>
    </row>
    <row r="222" spans="1:26">
      <c r="A222" s="6" t="e">
        <f>VLOOKUP(B222&amp;"*",'Razzball Rankings'!$B$5:$G$204,6,FALSE)</f>
        <v>#N/A</v>
      </c>
      <c r="B222" s="3" t="str">
        <f>'Razzball Projections'!B192</f>
        <v>Jeremy Kerley</v>
      </c>
      <c r="C222" s="2" t="str">
        <f>VLOOKUP(B222,'Razzball Projections'!$B$2:$W$322,2,FALSE)</f>
        <v>WR</v>
      </c>
      <c r="D222" s="2" t="str">
        <f>VLOOKUP(B222,'Razzball Projections'!$B$2:$W$322,3,FALSE)</f>
        <v>NYJ</v>
      </c>
      <c r="F222" s="8">
        <f>VLOOKUP(B222,'Fantasy Pros ECR'!$B$6:$H$312,7,FALSE)</f>
        <v>186.8</v>
      </c>
      <c r="G222" s="8" t="e">
        <f>VLOOKUP(B222,'Fantasy Pros ADP'!$B$6:$M$253,12,FALSE)</f>
        <v>#N/A</v>
      </c>
      <c r="H222" s="2">
        <f>VLOOKUP(B222,'Razzball Projections'!$B$2:$W$322,4,FALSE)</f>
        <v>0</v>
      </c>
      <c r="I222" s="2">
        <f>VLOOKUP(B222,'Razzball Projections'!$B$2:$W$322,5,FALSE)</f>
        <v>0</v>
      </c>
      <c r="J222" s="2">
        <f>VLOOKUP(B222,'Razzball Projections'!$B$2:$W$322,6,FALSE)</f>
        <v>0</v>
      </c>
      <c r="K222" s="2">
        <f>VLOOKUP(B222,'Razzball Projections'!$B$2:$W$322,7,FALSE)</f>
        <v>0</v>
      </c>
      <c r="L222" s="2">
        <f>VLOOKUP(B222,'Razzball Projections'!$B$2:$W$322,8,FALSE)</f>
        <v>0</v>
      </c>
      <c r="M222" s="2">
        <f>VLOOKUP(B222,'Razzball Projections'!$B$2:$W$322,9,FALSE)</f>
        <v>0</v>
      </c>
      <c r="N222" s="2">
        <f>VLOOKUP(B222,'Razzball Projections'!$B$2:$W$322,10,FALSE)</f>
        <v>3</v>
      </c>
      <c r="O222" s="2">
        <f>VLOOKUP(B222,'Razzball Projections'!$B$2:$W$322,11,FALSE)</f>
        <v>10</v>
      </c>
      <c r="P222" s="2">
        <f>VLOOKUP(B222,'Razzball Projections'!$B$2:$W$322,12,FALSE)</f>
        <v>0</v>
      </c>
      <c r="Q222" s="2">
        <f>VLOOKUP(B222,'Razzball Projections'!$B$2:$W$322,13,FALSE)</f>
        <v>1</v>
      </c>
      <c r="R222" s="2">
        <f>VLOOKUP(B222,'Razzball Projections'!$B$2:$W$322,14,FALSE)</f>
        <v>40</v>
      </c>
      <c r="S222" s="2">
        <f>VLOOKUP(B222,'Razzball Projections'!$B$2:$W$322,15,FALSE)</f>
        <v>518</v>
      </c>
      <c r="T222" s="2">
        <f>VLOOKUP(B222,'Razzball Projections'!$B$2:$W$322,16,FALSE)</f>
        <v>2</v>
      </c>
      <c r="U222" s="8">
        <f>VLOOKUP(B222,'Razzball Projections'!$B$2:$W$322,17,FALSE)</f>
        <v>62.75</v>
      </c>
      <c r="V222" s="8">
        <f>VLOOKUP(B222,'Razzball Projections'!$B$2:$W$322,18,FALSE)</f>
        <v>82.75</v>
      </c>
      <c r="W222" s="8">
        <f>VLOOKUP(B222,'Razzball Projections'!$B$2:$W$322,19,FALSE)</f>
        <v>102.75</v>
      </c>
      <c r="X222" s="7">
        <f>VLOOKUP(B222,'Razzball Projections'!$B$2:$W$322,20,FALSE)</f>
        <v>0</v>
      </c>
      <c r="Y222" s="7">
        <f>VLOOKUP(B222,'Razzball Projections'!$B$2:$W$322,21,FALSE)</f>
        <v>0</v>
      </c>
      <c r="Z222" s="7">
        <f>VLOOKUP(B222,'Razzball Projections'!$B$2:$W$322,22,FALSE)</f>
        <v>0</v>
      </c>
    </row>
    <row r="223" spans="1:26">
      <c r="A223" s="6" t="e">
        <f>VLOOKUP(B223&amp;"*",'Razzball Rankings'!$B$5:$G$204,6,FALSE)</f>
        <v>#N/A</v>
      </c>
      <c r="B223" s="3" t="str">
        <f>'Razzball Projections'!B193</f>
        <v>Miles Austin</v>
      </c>
      <c r="C223" s="2" t="str">
        <f>VLOOKUP(B223,'Razzball Projections'!$B$2:$W$322,2,FALSE)</f>
        <v>WR</v>
      </c>
      <c r="D223" s="2" t="str">
        <f>VLOOKUP(B223,'Razzball Projections'!$B$2:$W$322,3,FALSE)</f>
        <v>CLE</v>
      </c>
      <c r="F223" s="8">
        <f>VLOOKUP(B223,'Fantasy Pros ECR'!$B$6:$H$312,7,FALSE)</f>
        <v>162.625</v>
      </c>
      <c r="G223" s="8">
        <f>VLOOKUP(B223,'Fantasy Pros ADP'!$B$6:$M$253,12,FALSE)</f>
        <v>183.5</v>
      </c>
      <c r="H223" s="2">
        <f>VLOOKUP(B223,'Razzball Projections'!$B$2:$W$322,4,FALSE)</f>
        <v>0</v>
      </c>
      <c r="I223" s="2">
        <f>VLOOKUP(B223,'Razzball Projections'!$B$2:$W$322,5,FALSE)</f>
        <v>0</v>
      </c>
      <c r="J223" s="2">
        <f>VLOOKUP(B223,'Razzball Projections'!$B$2:$W$322,6,FALSE)</f>
        <v>0</v>
      </c>
      <c r="K223" s="2">
        <f>VLOOKUP(B223,'Razzball Projections'!$B$2:$W$322,7,FALSE)</f>
        <v>0</v>
      </c>
      <c r="L223" s="2">
        <f>VLOOKUP(B223,'Razzball Projections'!$B$2:$W$322,8,FALSE)</f>
        <v>0</v>
      </c>
      <c r="M223" s="2">
        <f>VLOOKUP(B223,'Razzball Projections'!$B$2:$W$322,9,FALSE)</f>
        <v>0</v>
      </c>
      <c r="N223" s="2">
        <f>VLOOKUP(B223,'Razzball Projections'!$B$2:$W$322,10,FALSE)</f>
        <v>0</v>
      </c>
      <c r="O223" s="2">
        <f>VLOOKUP(B223,'Razzball Projections'!$B$2:$W$322,11,FALSE)</f>
        <v>0</v>
      </c>
      <c r="P223" s="2">
        <f>VLOOKUP(B223,'Razzball Projections'!$B$2:$W$322,12,FALSE)</f>
        <v>0</v>
      </c>
      <c r="Q223" s="2">
        <f>VLOOKUP(B223,'Razzball Projections'!$B$2:$W$322,13,FALSE)</f>
        <v>1</v>
      </c>
      <c r="R223" s="2">
        <f>VLOOKUP(B223,'Razzball Projections'!$B$2:$W$322,14,FALSE)</f>
        <v>37</v>
      </c>
      <c r="S223" s="2">
        <f>VLOOKUP(B223,'Razzball Projections'!$B$2:$W$322,15,FALSE)</f>
        <v>494</v>
      </c>
      <c r="T223" s="2">
        <f>VLOOKUP(B223,'Razzball Projections'!$B$2:$W$322,16,FALSE)</f>
        <v>3</v>
      </c>
      <c r="U223" s="8">
        <f>VLOOKUP(B223,'Razzball Projections'!$B$2:$W$322,17,FALSE)</f>
        <v>65.180000000000007</v>
      </c>
      <c r="V223" s="8">
        <f>VLOOKUP(B223,'Razzball Projections'!$B$2:$W$322,18,FALSE)</f>
        <v>83.88</v>
      </c>
      <c r="W223" s="8">
        <f>VLOOKUP(B223,'Razzball Projections'!$B$2:$W$322,19,FALSE)</f>
        <v>102.58</v>
      </c>
      <c r="X223" s="7">
        <f>VLOOKUP(B223,'Razzball Projections'!$B$2:$W$322,20,FALSE)</f>
        <v>0</v>
      </c>
      <c r="Y223" s="7">
        <f>VLOOKUP(B223,'Razzball Projections'!$B$2:$W$322,21,FALSE)</f>
        <v>0</v>
      </c>
      <c r="Z223" s="7">
        <f>VLOOKUP(B223,'Razzball Projections'!$B$2:$W$322,22,FALSE)</f>
        <v>0</v>
      </c>
    </row>
    <row r="224" spans="1:26">
      <c r="A224" s="6" t="e">
        <f>VLOOKUP(B224&amp;"*",'Razzball Rankings'!$B$5:$G$204,6,FALSE)</f>
        <v>#N/A</v>
      </c>
      <c r="B224" s="3" t="str">
        <f>'Razzball Projections'!B195</f>
        <v>Allen Robinson</v>
      </c>
      <c r="C224" s="2" t="str">
        <f>VLOOKUP(B224,'Razzball Projections'!$B$2:$W$322,2,FALSE)</f>
        <v>WR</v>
      </c>
      <c r="D224" s="2" t="str">
        <f>VLOOKUP(B224,'Razzball Projections'!$B$2:$W$322,3,FALSE)</f>
        <v>JAC</v>
      </c>
      <c r="F224" s="8">
        <f>VLOOKUP(B224,'Fantasy Pros ECR'!$B$6:$H$312,7,FALSE)</f>
        <v>172.83333329999999</v>
      </c>
      <c r="G224" s="8" t="e">
        <f>VLOOKUP(B224,'Fantasy Pros ADP'!$B$6:$M$253,12,FALSE)</f>
        <v>#N/A</v>
      </c>
      <c r="H224" s="2">
        <f>VLOOKUP(B224,'Razzball Projections'!$B$2:$W$322,4,FALSE)</f>
        <v>0</v>
      </c>
      <c r="I224" s="2">
        <f>VLOOKUP(B224,'Razzball Projections'!$B$2:$W$322,5,FALSE)</f>
        <v>0</v>
      </c>
      <c r="J224" s="2">
        <f>VLOOKUP(B224,'Razzball Projections'!$B$2:$W$322,6,FALSE)</f>
        <v>0</v>
      </c>
      <c r="K224" s="2">
        <f>VLOOKUP(B224,'Razzball Projections'!$B$2:$W$322,7,FALSE)</f>
        <v>0</v>
      </c>
      <c r="L224" s="2">
        <f>VLOOKUP(B224,'Razzball Projections'!$B$2:$W$322,8,FALSE)</f>
        <v>0</v>
      </c>
      <c r="M224" s="2">
        <f>VLOOKUP(B224,'Razzball Projections'!$B$2:$W$322,9,FALSE)</f>
        <v>0</v>
      </c>
      <c r="N224" s="2">
        <f>VLOOKUP(B224,'Razzball Projections'!$B$2:$W$322,10,FALSE)</f>
        <v>0</v>
      </c>
      <c r="O224" s="2">
        <f>VLOOKUP(B224,'Razzball Projections'!$B$2:$W$322,11,FALSE)</f>
        <v>0</v>
      </c>
      <c r="P224" s="2">
        <f>VLOOKUP(B224,'Razzball Projections'!$B$2:$W$322,12,FALSE)</f>
        <v>0</v>
      </c>
      <c r="Q224" s="2">
        <f>VLOOKUP(B224,'Razzball Projections'!$B$2:$W$322,13,FALSE)</f>
        <v>1</v>
      </c>
      <c r="R224" s="2">
        <f>VLOOKUP(B224,'Razzball Projections'!$B$2:$W$322,14,FALSE)</f>
        <v>34</v>
      </c>
      <c r="S224" s="2">
        <f>VLOOKUP(B224,'Razzball Projections'!$B$2:$W$322,15,FALSE)</f>
        <v>500</v>
      </c>
      <c r="T224" s="2">
        <f>VLOOKUP(B224,'Razzball Projections'!$B$2:$W$322,16,FALSE)</f>
        <v>3</v>
      </c>
      <c r="U224" s="8">
        <f>VLOOKUP(B224,'Razzball Projections'!$B$2:$W$322,17,FALSE)</f>
        <v>68.430000000000007</v>
      </c>
      <c r="V224" s="8">
        <f>VLOOKUP(B224,'Razzball Projections'!$B$2:$W$322,18,FALSE)</f>
        <v>85.33</v>
      </c>
      <c r="W224" s="8">
        <f>VLOOKUP(B224,'Razzball Projections'!$B$2:$W$322,19,FALSE)</f>
        <v>102.23</v>
      </c>
      <c r="X224" s="7">
        <f>VLOOKUP(B224,'Razzball Projections'!$B$2:$W$322,20,FALSE)</f>
        <v>0</v>
      </c>
      <c r="Y224" s="7">
        <f>VLOOKUP(B224,'Razzball Projections'!$B$2:$W$322,21,FALSE)</f>
        <v>0</v>
      </c>
      <c r="Z224" s="7">
        <f>VLOOKUP(B224,'Razzball Projections'!$B$2:$W$322,22,FALSE)</f>
        <v>0</v>
      </c>
    </row>
    <row r="225" spans="1:26">
      <c r="A225" s="6" t="e">
        <f>VLOOKUP(B225&amp;"*",'Razzball Rankings'!$B$5:$G$204,6,FALSE)</f>
        <v>#N/A</v>
      </c>
      <c r="B225" s="3" t="str">
        <f>'Razzball Projections'!B196</f>
        <v>Ted Ginn Jr.</v>
      </c>
      <c r="C225" s="2" t="str">
        <f>VLOOKUP(B225,'Razzball Projections'!$B$2:$W$322,2,FALSE)</f>
        <v>WR</v>
      </c>
      <c r="D225" s="2" t="str">
        <f>VLOOKUP(B225,'Razzball Projections'!$B$2:$W$322,3,FALSE)</f>
        <v>ARI</v>
      </c>
      <c r="F225" s="8" t="e">
        <f>VLOOKUP(B225,'Fantasy Pros ECR'!$B$6:$H$312,7,FALSE)</f>
        <v>#N/A</v>
      </c>
      <c r="G225" s="8" t="e">
        <f>VLOOKUP(B225,'Fantasy Pros ADP'!$B$6:$M$253,12,FALSE)</f>
        <v>#N/A</v>
      </c>
      <c r="H225" s="2">
        <f>VLOOKUP(B225,'Razzball Projections'!$B$2:$W$322,4,FALSE)</f>
        <v>0</v>
      </c>
      <c r="I225" s="2">
        <f>VLOOKUP(B225,'Razzball Projections'!$B$2:$W$322,5,FALSE)</f>
        <v>0</v>
      </c>
      <c r="J225" s="2">
        <f>VLOOKUP(B225,'Razzball Projections'!$B$2:$W$322,6,FALSE)</f>
        <v>0</v>
      </c>
      <c r="K225" s="2">
        <f>VLOOKUP(B225,'Razzball Projections'!$B$2:$W$322,7,FALSE)</f>
        <v>0</v>
      </c>
      <c r="L225" s="2">
        <f>VLOOKUP(B225,'Razzball Projections'!$B$2:$W$322,8,FALSE)</f>
        <v>0</v>
      </c>
      <c r="M225" s="2">
        <f>VLOOKUP(B225,'Razzball Projections'!$B$2:$W$322,9,FALSE)</f>
        <v>0</v>
      </c>
      <c r="N225" s="2">
        <f>VLOOKUP(B225,'Razzball Projections'!$B$2:$W$322,10,FALSE)</f>
        <v>4</v>
      </c>
      <c r="O225" s="2">
        <f>VLOOKUP(B225,'Razzball Projections'!$B$2:$W$322,11,FALSE)</f>
        <v>25</v>
      </c>
      <c r="P225" s="2">
        <f>VLOOKUP(B225,'Razzball Projections'!$B$2:$W$322,12,FALSE)</f>
        <v>0</v>
      </c>
      <c r="Q225" s="2">
        <f>VLOOKUP(B225,'Razzball Projections'!$B$2:$W$322,13,FALSE)</f>
        <v>0</v>
      </c>
      <c r="R225" s="2">
        <f>VLOOKUP(B225,'Razzball Projections'!$B$2:$W$322,14,FALSE)</f>
        <v>33</v>
      </c>
      <c r="S225" s="2">
        <f>VLOOKUP(B225,'Razzball Projections'!$B$2:$W$322,15,FALSE)</f>
        <v>477</v>
      </c>
      <c r="T225" s="2">
        <f>VLOOKUP(B225,'Razzball Projections'!$B$2:$W$322,16,FALSE)</f>
        <v>3</v>
      </c>
      <c r="U225" s="8">
        <f>VLOOKUP(B225,'Razzball Projections'!$B$2:$W$322,17,FALSE)</f>
        <v>68.7</v>
      </c>
      <c r="V225" s="8">
        <f>VLOOKUP(B225,'Razzball Projections'!$B$2:$W$322,18,FALSE)</f>
        <v>85.1</v>
      </c>
      <c r="W225" s="8">
        <f>VLOOKUP(B225,'Razzball Projections'!$B$2:$W$322,19,FALSE)</f>
        <v>101.5</v>
      </c>
      <c r="X225" s="7">
        <f>VLOOKUP(B225,'Razzball Projections'!$B$2:$W$322,20,FALSE)</f>
        <v>0</v>
      </c>
      <c r="Y225" s="7">
        <f>VLOOKUP(B225,'Razzball Projections'!$B$2:$W$322,21,FALSE)</f>
        <v>0</v>
      </c>
      <c r="Z225" s="7">
        <f>VLOOKUP(B225,'Razzball Projections'!$B$2:$W$322,22,FALSE)</f>
        <v>0</v>
      </c>
    </row>
    <row r="226" spans="1:26">
      <c r="A226" s="6" t="e">
        <f>VLOOKUP(B226&amp;"*",'Razzball Rankings'!$B$5:$G$204,6,FALSE)</f>
        <v>#N/A</v>
      </c>
      <c r="B226" s="3" t="str">
        <f>'Razzball Projections'!B197</f>
        <v>Brandon Gibson</v>
      </c>
      <c r="C226" s="2" t="str">
        <f>VLOOKUP(B226,'Razzball Projections'!$B$2:$W$322,2,FALSE)</f>
        <v>WR</v>
      </c>
      <c r="D226" s="2" t="str">
        <f>VLOOKUP(B226,'Razzball Projections'!$B$2:$W$322,3,FALSE)</f>
        <v>MIA</v>
      </c>
      <c r="F226" s="8">
        <f>VLOOKUP(B226,'Fantasy Pros ECR'!$B$6:$H$312,7,FALSE)</f>
        <v>191</v>
      </c>
      <c r="G226" s="8" t="e">
        <f>VLOOKUP(B226,'Fantasy Pros ADP'!$B$6:$M$253,12,FALSE)</f>
        <v>#N/A</v>
      </c>
      <c r="H226" s="2">
        <f>VLOOKUP(B226,'Razzball Projections'!$B$2:$W$322,4,FALSE)</f>
        <v>0</v>
      </c>
      <c r="I226" s="2">
        <f>VLOOKUP(B226,'Razzball Projections'!$B$2:$W$322,5,FALSE)</f>
        <v>0</v>
      </c>
      <c r="J226" s="2">
        <f>VLOOKUP(B226,'Razzball Projections'!$B$2:$W$322,6,FALSE)</f>
        <v>0</v>
      </c>
      <c r="K226" s="2">
        <f>VLOOKUP(B226,'Razzball Projections'!$B$2:$W$322,7,FALSE)</f>
        <v>0</v>
      </c>
      <c r="L226" s="2">
        <f>VLOOKUP(B226,'Razzball Projections'!$B$2:$W$322,8,FALSE)</f>
        <v>0</v>
      </c>
      <c r="M226" s="2">
        <f>VLOOKUP(B226,'Razzball Projections'!$B$2:$W$322,9,FALSE)</f>
        <v>0</v>
      </c>
      <c r="N226" s="2">
        <f>VLOOKUP(B226,'Razzball Projections'!$B$2:$W$322,10,FALSE)</f>
        <v>0</v>
      </c>
      <c r="O226" s="2">
        <f>VLOOKUP(B226,'Razzball Projections'!$B$2:$W$322,11,FALSE)</f>
        <v>0</v>
      </c>
      <c r="P226" s="2">
        <f>VLOOKUP(B226,'Razzball Projections'!$B$2:$W$322,12,FALSE)</f>
        <v>0</v>
      </c>
      <c r="Q226" s="2">
        <f>VLOOKUP(B226,'Razzball Projections'!$B$2:$W$322,13,FALSE)</f>
        <v>0</v>
      </c>
      <c r="R226" s="2">
        <f>VLOOKUP(B226,'Razzball Projections'!$B$2:$W$322,14,FALSE)</f>
        <v>40</v>
      </c>
      <c r="S226" s="2">
        <f>VLOOKUP(B226,'Razzball Projections'!$B$2:$W$322,15,FALSE)</f>
        <v>473</v>
      </c>
      <c r="T226" s="2">
        <f>VLOOKUP(B226,'Razzball Projections'!$B$2:$W$322,16,FALSE)</f>
        <v>2</v>
      </c>
      <c r="U226" s="8">
        <f>VLOOKUP(B226,'Razzball Projections'!$B$2:$W$322,17,FALSE)</f>
        <v>61.66</v>
      </c>
      <c r="V226" s="8">
        <f>VLOOKUP(B226,'Razzball Projections'!$B$2:$W$322,18,FALSE)</f>
        <v>81.41</v>
      </c>
      <c r="W226" s="8">
        <f>VLOOKUP(B226,'Razzball Projections'!$B$2:$W$322,19,FALSE)</f>
        <v>101.16</v>
      </c>
      <c r="X226" s="7">
        <f>VLOOKUP(B226,'Razzball Projections'!$B$2:$W$322,20,FALSE)</f>
        <v>0</v>
      </c>
      <c r="Y226" s="7">
        <f>VLOOKUP(B226,'Razzball Projections'!$B$2:$W$322,21,FALSE)</f>
        <v>0</v>
      </c>
      <c r="Z226" s="7">
        <f>VLOOKUP(B226,'Razzball Projections'!$B$2:$W$322,22,FALSE)</f>
        <v>0</v>
      </c>
    </row>
    <row r="227" spans="1:26">
      <c r="A227" s="6" t="e">
        <f>VLOOKUP(B227&amp;"*",'Razzball Rankings'!$B$5:$G$204,6,FALSE)</f>
        <v>#N/A</v>
      </c>
      <c r="B227" s="3" t="str">
        <f>'Razzball Projections'!B198</f>
        <v>Josh Gordon</v>
      </c>
      <c r="C227" s="2" t="str">
        <f>VLOOKUP(B227,'Razzball Projections'!$B$2:$W$322,2,FALSE)</f>
        <v>WR</v>
      </c>
      <c r="D227" s="2" t="str">
        <f>VLOOKUP(B227,'Razzball Projections'!$B$2:$W$322,3,FALSE)</f>
        <v>CLE</v>
      </c>
      <c r="F227" s="8">
        <f>VLOOKUP(B227,'Fantasy Pros ECR'!$B$6:$H$312,7,FALSE)</f>
        <v>128.7619048</v>
      </c>
      <c r="G227" s="8">
        <f>VLOOKUP(B227,'Fantasy Pros ADP'!$B$6:$M$253,12,FALSE)</f>
        <v>136.4</v>
      </c>
      <c r="H227" s="2">
        <f>VLOOKUP(B227,'Razzball Projections'!$B$2:$W$322,4,FALSE)</f>
        <v>0</v>
      </c>
      <c r="I227" s="2">
        <f>VLOOKUP(B227,'Razzball Projections'!$B$2:$W$322,5,FALSE)</f>
        <v>0</v>
      </c>
      <c r="J227" s="2">
        <f>VLOOKUP(B227,'Razzball Projections'!$B$2:$W$322,6,FALSE)</f>
        <v>0</v>
      </c>
      <c r="K227" s="2">
        <f>VLOOKUP(B227,'Razzball Projections'!$B$2:$W$322,7,FALSE)</f>
        <v>0</v>
      </c>
      <c r="L227" s="2">
        <f>VLOOKUP(B227,'Razzball Projections'!$B$2:$W$322,8,FALSE)</f>
        <v>0</v>
      </c>
      <c r="M227" s="2">
        <f>VLOOKUP(B227,'Razzball Projections'!$B$2:$W$322,9,FALSE)</f>
        <v>0</v>
      </c>
      <c r="N227" s="2">
        <f>VLOOKUP(B227,'Razzball Projections'!$B$2:$W$322,10,FALSE)</f>
        <v>0</v>
      </c>
      <c r="O227" s="2">
        <f>VLOOKUP(B227,'Razzball Projections'!$B$2:$W$322,11,FALSE)</f>
        <v>0</v>
      </c>
      <c r="P227" s="2">
        <f>VLOOKUP(B227,'Razzball Projections'!$B$2:$W$322,12,FALSE)</f>
        <v>0</v>
      </c>
      <c r="Q227" s="2">
        <f>VLOOKUP(B227,'Razzball Projections'!$B$2:$W$322,13,FALSE)</f>
        <v>1</v>
      </c>
      <c r="R227" s="2">
        <f>VLOOKUP(B227,'Razzball Projections'!$B$2:$W$322,14,FALSE)</f>
        <v>31</v>
      </c>
      <c r="S227" s="2">
        <f>VLOOKUP(B227,'Razzball Projections'!$B$2:$W$322,15,FALSE)</f>
        <v>467</v>
      </c>
      <c r="T227" s="2">
        <f>VLOOKUP(B227,'Razzball Projections'!$B$2:$W$322,16,FALSE)</f>
        <v>4</v>
      </c>
      <c r="U227" s="8">
        <f>VLOOKUP(B227,'Razzball Projections'!$B$2:$W$322,17,FALSE)</f>
        <v>69.900000000000006</v>
      </c>
      <c r="V227" s="8">
        <f>VLOOKUP(B227,'Razzball Projections'!$B$2:$W$322,18,FALSE)</f>
        <v>85.4</v>
      </c>
      <c r="W227" s="8">
        <f>VLOOKUP(B227,'Razzball Projections'!$B$2:$W$322,19,FALSE)</f>
        <v>100.9</v>
      </c>
      <c r="X227" s="7">
        <f>VLOOKUP(B227,'Razzball Projections'!$B$2:$W$322,20,FALSE)</f>
        <v>0</v>
      </c>
      <c r="Y227" s="7">
        <f>VLOOKUP(B227,'Razzball Projections'!$B$2:$W$322,21,FALSE)</f>
        <v>0</v>
      </c>
      <c r="Z227" s="7">
        <f>VLOOKUP(B227,'Razzball Projections'!$B$2:$W$322,22,FALSE)</f>
        <v>0</v>
      </c>
    </row>
    <row r="228" spans="1:26">
      <c r="A228" s="6" t="e">
        <f>VLOOKUP(B228&amp;"*",'Razzball Rankings'!$B$5:$G$204,6,FALSE)</f>
        <v>#N/A</v>
      </c>
      <c r="B228" s="3" t="str">
        <f>'Razzball Projections'!B200</f>
        <v>Geno Smith</v>
      </c>
      <c r="C228" s="2" t="str">
        <f>VLOOKUP(B228,'Razzball Projections'!$B$2:$W$322,2,FALSE)</f>
        <v>QB</v>
      </c>
      <c r="D228" s="2" t="str">
        <f>VLOOKUP(B228,'Razzball Projections'!$B$2:$W$322,3,FALSE)</f>
        <v>NYJ</v>
      </c>
      <c r="F228" s="8">
        <f>VLOOKUP(B228,'Fantasy Pros ECR'!$B$6:$H$312,7,FALSE)</f>
        <v>172.41666670000001</v>
      </c>
      <c r="G228" s="8" t="e">
        <f>VLOOKUP(B228,'Fantasy Pros ADP'!$B$6:$M$253,12,FALSE)</f>
        <v>#N/A</v>
      </c>
      <c r="H228" s="2">
        <f>VLOOKUP(B228,'Razzball Projections'!$B$2:$W$322,4,FALSE)</f>
        <v>281</v>
      </c>
      <c r="I228" s="2">
        <f>VLOOKUP(B228,'Razzball Projections'!$B$2:$W$322,5,FALSE)</f>
        <v>156</v>
      </c>
      <c r="J228" s="2">
        <f>VLOOKUP(B228,'Razzball Projections'!$B$2:$W$322,6,FALSE)</f>
        <v>55.5</v>
      </c>
      <c r="K228" s="2">
        <f>VLOOKUP(B228,'Razzball Projections'!$B$2:$W$322,7,FALSE)</f>
        <v>1543</v>
      </c>
      <c r="L228" s="2">
        <f>VLOOKUP(B228,'Razzball Projections'!$B$2:$W$322,8,FALSE)</f>
        <v>10</v>
      </c>
      <c r="M228" s="2">
        <f>VLOOKUP(B228,'Razzball Projections'!$B$2:$W$322,9,FALSE)</f>
        <v>10</v>
      </c>
      <c r="N228" s="2">
        <f>VLOOKUP(B228,'Razzball Projections'!$B$2:$W$322,10,FALSE)</f>
        <v>42</v>
      </c>
      <c r="O228" s="2">
        <f>VLOOKUP(B228,'Razzball Projections'!$B$2:$W$322,11,FALSE)</f>
        <v>167</v>
      </c>
      <c r="P228" s="2">
        <f>VLOOKUP(B228,'Razzball Projections'!$B$2:$W$322,12,FALSE)</f>
        <v>1</v>
      </c>
      <c r="Q228" s="2">
        <f>VLOOKUP(B228,'Razzball Projections'!$B$2:$W$322,13,FALSE)</f>
        <v>3</v>
      </c>
      <c r="R228" s="2">
        <f>VLOOKUP(B228,'Razzball Projections'!$B$2:$W$322,14,FALSE)</f>
        <v>0</v>
      </c>
      <c r="S228" s="2">
        <f>VLOOKUP(B228,'Razzball Projections'!$B$2:$W$322,15,FALSE)</f>
        <v>0</v>
      </c>
      <c r="T228" s="2">
        <f>VLOOKUP(B228,'Razzball Projections'!$B$2:$W$322,16,FALSE)</f>
        <v>0</v>
      </c>
      <c r="U228" s="8">
        <f>VLOOKUP(B228,'Razzball Projections'!$B$2:$W$322,17,FALSE)</f>
        <v>99.62</v>
      </c>
      <c r="V228" s="8">
        <f>VLOOKUP(B228,'Razzball Projections'!$B$2:$W$322,18,FALSE)</f>
        <v>99.62</v>
      </c>
      <c r="W228" s="8">
        <f>VLOOKUP(B228,'Razzball Projections'!$B$2:$W$322,19,FALSE)</f>
        <v>99.62</v>
      </c>
      <c r="X228" s="7">
        <f>VLOOKUP(B228,'Razzball Projections'!$B$2:$W$322,20,FALSE)</f>
        <v>0</v>
      </c>
      <c r="Y228" s="7">
        <f>VLOOKUP(B228,'Razzball Projections'!$B$2:$W$322,21,FALSE)</f>
        <v>0</v>
      </c>
      <c r="Z228" s="7">
        <f>VLOOKUP(B228,'Razzball Projections'!$B$2:$W$322,22,FALSE)</f>
        <v>0</v>
      </c>
    </row>
    <row r="229" spans="1:26">
      <c r="A229" s="6" t="e">
        <f>VLOOKUP(B229&amp;"*",'Razzball Rankings'!$B$5:$G$204,6,FALSE)</f>
        <v>#N/A</v>
      </c>
      <c r="B229" s="3" t="str">
        <f>'Razzball Projections'!B201</f>
        <v>Jerome Simpson</v>
      </c>
      <c r="C229" s="2" t="str">
        <f>VLOOKUP(B229,'Razzball Projections'!$B$2:$W$322,2,FALSE)</f>
        <v>WR</v>
      </c>
      <c r="D229" s="2" t="str">
        <f>VLOOKUP(B229,'Razzball Projections'!$B$2:$W$322,3,FALSE)</f>
        <v>MIN</v>
      </c>
      <c r="F229" s="8" t="e">
        <f>VLOOKUP(B229,'Fantasy Pros ECR'!$B$6:$H$312,7,FALSE)</f>
        <v>#N/A</v>
      </c>
      <c r="G229" s="8" t="e">
        <f>VLOOKUP(B229,'Fantasy Pros ADP'!$B$6:$M$253,12,FALSE)</f>
        <v>#N/A</v>
      </c>
      <c r="H229" s="2">
        <f>VLOOKUP(B229,'Razzball Projections'!$B$2:$W$322,4,FALSE)</f>
        <v>0</v>
      </c>
      <c r="I229" s="2">
        <f>VLOOKUP(B229,'Razzball Projections'!$B$2:$W$322,5,FALSE)</f>
        <v>0</v>
      </c>
      <c r="J229" s="2">
        <f>VLOOKUP(B229,'Razzball Projections'!$B$2:$W$322,6,FALSE)</f>
        <v>0</v>
      </c>
      <c r="K229" s="2">
        <f>VLOOKUP(B229,'Razzball Projections'!$B$2:$W$322,7,FALSE)</f>
        <v>0</v>
      </c>
      <c r="L229" s="2">
        <f>VLOOKUP(B229,'Razzball Projections'!$B$2:$W$322,8,FALSE)</f>
        <v>0</v>
      </c>
      <c r="M229" s="2">
        <f>VLOOKUP(B229,'Razzball Projections'!$B$2:$W$322,9,FALSE)</f>
        <v>0</v>
      </c>
      <c r="N229" s="2">
        <f>VLOOKUP(B229,'Razzball Projections'!$B$2:$W$322,10,FALSE)</f>
        <v>0</v>
      </c>
      <c r="O229" s="2">
        <f>VLOOKUP(B229,'Razzball Projections'!$B$2:$W$322,11,FALSE)</f>
        <v>0</v>
      </c>
      <c r="P229" s="2">
        <f>VLOOKUP(B229,'Razzball Projections'!$B$2:$W$322,12,FALSE)</f>
        <v>0</v>
      </c>
      <c r="Q229" s="2">
        <f>VLOOKUP(B229,'Razzball Projections'!$B$2:$W$322,13,FALSE)</f>
        <v>1</v>
      </c>
      <c r="R229" s="2">
        <f>VLOOKUP(B229,'Razzball Projections'!$B$2:$W$322,14,FALSE)</f>
        <v>36</v>
      </c>
      <c r="S229" s="2">
        <f>VLOOKUP(B229,'Razzball Projections'!$B$2:$W$322,15,FALSE)</f>
        <v>514</v>
      </c>
      <c r="T229" s="2">
        <f>VLOOKUP(B229,'Razzball Projections'!$B$2:$W$322,16,FALSE)</f>
        <v>2</v>
      </c>
      <c r="U229" s="8">
        <f>VLOOKUP(B229,'Razzball Projections'!$B$2:$W$322,17,FALSE)</f>
        <v>63.15</v>
      </c>
      <c r="V229" s="8">
        <f>VLOOKUP(B229,'Razzball Projections'!$B$2:$W$322,18,FALSE)</f>
        <v>81.3</v>
      </c>
      <c r="W229" s="8">
        <f>VLOOKUP(B229,'Razzball Projections'!$B$2:$W$322,19,FALSE)</f>
        <v>99.45</v>
      </c>
      <c r="X229" s="7">
        <f>VLOOKUP(B229,'Razzball Projections'!$B$2:$W$322,20,FALSE)</f>
        <v>0</v>
      </c>
      <c r="Y229" s="7">
        <f>VLOOKUP(B229,'Razzball Projections'!$B$2:$W$322,21,FALSE)</f>
        <v>0</v>
      </c>
      <c r="Z229" s="7">
        <f>VLOOKUP(B229,'Razzball Projections'!$B$2:$W$322,22,FALSE)</f>
        <v>0</v>
      </c>
    </row>
    <row r="230" spans="1:26">
      <c r="A230" s="6" t="e">
        <f>VLOOKUP(B230&amp;"*",'Razzball Rankings'!$B$5:$G$204,6,FALSE)</f>
        <v>#N/A</v>
      </c>
      <c r="B230" s="3" t="str">
        <f>'Razzball Projections'!B202</f>
        <v>Ace Sanders</v>
      </c>
      <c r="C230" s="2" t="str">
        <f>VLOOKUP(B230,'Razzball Projections'!$B$2:$W$322,2,FALSE)</f>
        <v>WR</v>
      </c>
      <c r="D230" s="2" t="str">
        <f>VLOOKUP(B230,'Razzball Projections'!$B$2:$W$322,3,FALSE)</f>
        <v>JAC</v>
      </c>
      <c r="F230" s="8" t="e">
        <f>VLOOKUP(B230,'Fantasy Pros ECR'!$B$6:$H$312,7,FALSE)</f>
        <v>#N/A</v>
      </c>
      <c r="G230" s="8" t="e">
        <f>VLOOKUP(B230,'Fantasy Pros ADP'!$B$6:$M$253,12,FALSE)</f>
        <v>#N/A</v>
      </c>
      <c r="H230" s="2">
        <f>VLOOKUP(B230,'Razzball Projections'!$B$2:$W$322,4,FALSE)</f>
        <v>0</v>
      </c>
      <c r="I230" s="2">
        <f>VLOOKUP(B230,'Razzball Projections'!$B$2:$W$322,5,FALSE)</f>
        <v>0</v>
      </c>
      <c r="J230" s="2">
        <f>VLOOKUP(B230,'Razzball Projections'!$B$2:$W$322,6,FALSE)</f>
        <v>0</v>
      </c>
      <c r="K230" s="2">
        <f>VLOOKUP(B230,'Razzball Projections'!$B$2:$W$322,7,FALSE)</f>
        <v>0</v>
      </c>
      <c r="L230" s="2">
        <f>VLOOKUP(B230,'Razzball Projections'!$B$2:$W$322,8,FALSE)</f>
        <v>0</v>
      </c>
      <c r="M230" s="2">
        <f>VLOOKUP(B230,'Razzball Projections'!$B$2:$W$322,9,FALSE)</f>
        <v>0</v>
      </c>
      <c r="N230" s="2">
        <f>VLOOKUP(B230,'Razzball Projections'!$B$2:$W$322,10,FALSE)</f>
        <v>3</v>
      </c>
      <c r="O230" s="2">
        <f>VLOOKUP(B230,'Razzball Projections'!$B$2:$W$322,11,FALSE)</f>
        <v>11</v>
      </c>
      <c r="P230" s="2">
        <f>VLOOKUP(B230,'Razzball Projections'!$B$2:$W$322,12,FALSE)</f>
        <v>0</v>
      </c>
      <c r="Q230" s="2">
        <f>VLOOKUP(B230,'Razzball Projections'!$B$2:$W$322,13,FALSE)</f>
        <v>0</v>
      </c>
      <c r="R230" s="2">
        <f>VLOOKUP(B230,'Razzball Projections'!$B$2:$W$322,14,FALSE)</f>
        <v>43</v>
      </c>
      <c r="S230" s="2">
        <f>VLOOKUP(B230,'Razzball Projections'!$B$2:$W$322,15,FALSE)</f>
        <v>443</v>
      </c>
      <c r="T230" s="2">
        <f>VLOOKUP(B230,'Razzball Projections'!$B$2:$W$322,16,FALSE)</f>
        <v>2</v>
      </c>
      <c r="U230" s="8">
        <f>VLOOKUP(B230,'Razzball Projections'!$B$2:$W$322,17,FALSE)</f>
        <v>54.3</v>
      </c>
      <c r="V230" s="8">
        <f>VLOOKUP(B230,'Razzball Projections'!$B$2:$W$322,18,FALSE)</f>
        <v>75.95</v>
      </c>
      <c r="W230" s="8">
        <f>VLOOKUP(B230,'Razzball Projections'!$B$2:$W$322,19,FALSE)</f>
        <v>97.6</v>
      </c>
      <c r="X230" s="7">
        <f>VLOOKUP(B230,'Razzball Projections'!$B$2:$W$322,20,FALSE)</f>
        <v>0</v>
      </c>
      <c r="Y230" s="7">
        <f>VLOOKUP(B230,'Razzball Projections'!$B$2:$W$322,21,FALSE)</f>
        <v>0</v>
      </c>
      <c r="Z230" s="7">
        <f>VLOOKUP(B230,'Razzball Projections'!$B$2:$W$322,22,FALSE)</f>
        <v>0</v>
      </c>
    </row>
    <row r="231" spans="1:26">
      <c r="A231" s="6" t="e">
        <f>VLOOKUP(B231&amp;"*",'Razzball Rankings'!$B$5:$G$204,6,FALSE)</f>
        <v>#N/A</v>
      </c>
      <c r="B231" s="3" t="str">
        <f>'Razzball Projections'!B206</f>
        <v>Eddie Royal</v>
      </c>
      <c r="C231" s="2" t="str">
        <f>VLOOKUP(B231,'Razzball Projections'!$B$2:$W$322,2,FALSE)</f>
        <v>WR</v>
      </c>
      <c r="D231" s="2" t="str">
        <f>VLOOKUP(B231,'Razzball Projections'!$B$2:$W$322,3,FALSE)</f>
        <v>SD</v>
      </c>
      <c r="F231" s="8">
        <f>VLOOKUP(B231,'Fantasy Pros ECR'!$B$6:$H$312,7,FALSE)</f>
        <v>193.33333329999999</v>
      </c>
      <c r="G231" s="8" t="e">
        <f>VLOOKUP(B231,'Fantasy Pros ADP'!$B$6:$M$253,12,FALSE)</f>
        <v>#N/A</v>
      </c>
      <c r="H231" s="2">
        <f>VLOOKUP(B231,'Razzball Projections'!$B$2:$W$322,4,FALSE)</f>
        <v>0</v>
      </c>
      <c r="I231" s="2">
        <f>VLOOKUP(B231,'Razzball Projections'!$B$2:$W$322,5,FALSE)</f>
        <v>0</v>
      </c>
      <c r="J231" s="2">
        <f>VLOOKUP(B231,'Razzball Projections'!$B$2:$W$322,6,FALSE)</f>
        <v>0</v>
      </c>
      <c r="K231" s="2">
        <f>VLOOKUP(B231,'Razzball Projections'!$B$2:$W$322,7,FALSE)</f>
        <v>0</v>
      </c>
      <c r="L231" s="2">
        <f>VLOOKUP(B231,'Razzball Projections'!$B$2:$W$322,8,FALSE)</f>
        <v>0</v>
      </c>
      <c r="M231" s="2">
        <f>VLOOKUP(B231,'Razzball Projections'!$B$2:$W$322,9,FALSE)</f>
        <v>0</v>
      </c>
      <c r="N231" s="2">
        <f>VLOOKUP(B231,'Razzball Projections'!$B$2:$W$322,10,FALSE)</f>
        <v>2</v>
      </c>
      <c r="O231" s="2">
        <f>VLOOKUP(B231,'Razzball Projections'!$B$2:$W$322,11,FALSE)</f>
        <v>7</v>
      </c>
      <c r="P231" s="2">
        <f>VLOOKUP(B231,'Razzball Projections'!$B$2:$W$322,12,FALSE)</f>
        <v>0</v>
      </c>
      <c r="Q231" s="2">
        <f>VLOOKUP(B231,'Razzball Projections'!$B$2:$W$322,13,FALSE)</f>
        <v>1</v>
      </c>
      <c r="R231" s="2">
        <f>VLOOKUP(B231,'Razzball Projections'!$B$2:$W$322,14,FALSE)</f>
        <v>40</v>
      </c>
      <c r="S231" s="2">
        <f>VLOOKUP(B231,'Razzball Projections'!$B$2:$W$322,15,FALSE)</f>
        <v>470</v>
      </c>
      <c r="T231" s="2">
        <f>VLOOKUP(B231,'Razzball Projections'!$B$2:$W$322,16,FALSE)</f>
        <v>2</v>
      </c>
      <c r="U231" s="8">
        <f>VLOOKUP(B231,'Razzball Projections'!$B$2:$W$322,17,FALSE)</f>
        <v>56.25</v>
      </c>
      <c r="V231" s="8">
        <f>VLOOKUP(B231,'Razzball Projections'!$B$2:$W$322,18,FALSE)</f>
        <v>76</v>
      </c>
      <c r="W231" s="8">
        <f>VLOOKUP(B231,'Razzball Projections'!$B$2:$W$322,19,FALSE)</f>
        <v>95.75</v>
      </c>
      <c r="X231" s="7">
        <f>VLOOKUP(B231,'Razzball Projections'!$B$2:$W$322,20,FALSE)</f>
        <v>0</v>
      </c>
      <c r="Y231" s="7">
        <f>VLOOKUP(B231,'Razzball Projections'!$B$2:$W$322,21,FALSE)</f>
        <v>0</v>
      </c>
      <c r="Z231" s="7">
        <f>VLOOKUP(B231,'Razzball Projections'!$B$2:$W$322,22,FALSE)</f>
        <v>0</v>
      </c>
    </row>
    <row r="232" spans="1:26">
      <c r="A232" s="6" t="e">
        <f>VLOOKUP(B232&amp;"*",'Razzball Rankings'!$B$5:$G$204,6,FALSE)</f>
        <v>#N/A</v>
      </c>
      <c r="B232" s="3" t="str">
        <f>'Razzball Projections'!B211</f>
        <v>Greg Little</v>
      </c>
      <c r="C232" s="2" t="str">
        <f>VLOOKUP(B232,'Razzball Projections'!$B$2:$W$322,2,FALSE)</f>
        <v>WR</v>
      </c>
      <c r="D232" s="2" t="str">
        <f>VLOOKUP(B232,'Razzball Projections'!$B$2:$W$322,3,FALSE)</f>
        <v>OAK</v>
      </c>
      <c r="F232" s="8" t="e">
        <f>VLOOKUP(B232,'Fantasy Pros ECR'!$B$6:$H$312,7,FALSE)</f>
        <v>#N/A</v>
      </c>
      <c r="G232" s="8" t="e">
        <f>VLOOKUP(B232,'Fantasy Pros ADP'!$B$6:$M$253,12,FALSE)</f>
        <v>#N/A</v>
      </c>
      <c r="H232" s="2">
        <f>VLOOKUP(B232,'Razzball Projections'!$B$2:$W$322,4,FALSE)</f>
        <v>0</v>
      </c>
      <c r="I232" s="2">
        <f>VLOOKUP(B232,'Razzball Projections'!$B$2:$W$322,5,FALSE)</f>
        <v>0</v>
      </c>
      <c r="J232" s="2">
        <f>VLOOKUP(B232,'Razzball Projections'!$B$2:$W$322,6,FALSE)</f>
        <v>0</v>
      </c>
      <c r="K232" s="2">
        <f>VLOOKUP(B232,'Razzball Projections'!$B$2:$W$322,7,FALSE)</f>
        <v>0</v>
      </c>
      <c r="L232" s="2">
        <f>VLOOKUP(B232,'Razzball Projections'!$B$2:$W$322,8,FALSE)</f>
        <v>0</v>
      </c>
      <c r="M232" s="2">
        <f>VLOOKUP(B232,'Razzball Projections'!$B$2:$W$322,9,FALSE)</f>
        <v>0</v>
      </c>
      <c r="N232" s="2">
        <f>VLOOKUP(B232,'Razzball Projections'!$B$2:$W$322,10,FALSE)</f>
        <v>0</v>
      </c>
      <c r="O232" s="2">
        <f>VLOOKUP(B232,'Razzball Projections'!$B$2:$W$322,11,FALSE)</f>
        <v>0</v>
      </c>
      <c r="P232" s="2">
        <f>VLOOKUP(B232,'Razzball Projections'!$B$2:$W$322,12,FALSE)</f>
        <v>0</v>
      </c>
      <c r="Q232" s="2">
        <f>VLOOKUP(B232,'Razzball Projections'!$B$2:$W$322,13,FALSE)</f>
        <v>0</v>
      </c>
      <c r="R232" s="2">
        <f>VLOOKUP(B232,'Razzball Projections'!$B$2:$W$322,14,FALSE)</f>
        <v>34</v>
      </c>
      <c r="S232" s="2">
        <f>VLOOKUP(B232,'Razzball Projections'!$B$2:$W$322,15,FALSE)</f>
        <v>471</v>
      </c>
      <c r="T232" s="2">
        <f>VLOOKUP(B232,'Razzball Projections'!$B$2:$W$322,16,FALSE)</f>
        <v>2</v>
      </c>
      <c r="U232" s="8">
        <f>VLOOKUP(B232,'Razzball Projections'!$B$2:$W$322,17,FALSE)</f>
        <v>58.46</v>
      </c>
      <c r="V232" s="8">
        <f>VLOOKUP(B232,'Razzball Projections'!$B$2:$W$322,18,FALSE)</f>
        <v>75.66</v>
      </c>
      <c r="W232" s="8">
        <f>VLOOKUP(B232,'Razzball Projections'!$B$2:$W$322,19,FALSE)</f>
        <v>92.86</v>
      </c>
      <c r="X232" s="7">
        <f>VLOOKUP(B232,'Razzball Projections'!$B$2:$W$322,20,FALSE)</f>
        <v>0</v>
      </c>
      <c r="Y232" s="7">
        <f>VLOOKUP(B232,'Razzball Projections'!$B$2:$W$322,21,FALSE)</f>
        <v>0</v>
      </c>
      <c r="Z232" s="7">
        <f>VLOOKUP(B232,'Razzball Projections'!$B$2:$W$322,22,FALSE)</f>
        <v>0</v>
      </c>
    </row>
    <row r="233" spans="1:26">
      <c r="A233" s="6" t="e">
        <f>VLOOKUP(B233&amp;"*",'Razzball Rankings'!$B$5:$G$204,6,FALSE)</f>
        <v>#N/A</v>
      </c>
      <c r="B233" s="3" t="str">
        <f>'Razzball Projections'!B215</f>
        <v>Davante Adams</v>
      </c>
      <c r="C233" s="2" t="str">
        <f>VLOOKUP(B233,'Razzball Projections'!$B$2:$W$322,2,FALSE)</f>
        <v>WR</v>
      </c>
      <c r="D233" s="2" t="str">
        <f>VLOOKUP(B233,'Razzball Projections'!$B$2:$W$322,3,FALSE)</f>
        <v>GB</v>
      </c>
      <c r="F233" s="8">
        <f>VLOOKUP(B233,'Fantasy Pros ECR'!$B$6:$H$312,7,FALSE)</f>
        <v>176.8</v>
      </c>
      <c r="G233" s="8" t="e">
        <f>VLOOKUP(B233,'Fantasy Pros ADP'!$B$6:$M$253,12,FALSE)</f>
        <v>#N/A</v>
      </c>
      <c r="H233" s="2">
        <f>VLOOKUP(B233,'Razzball Projections'!$B$2:$W$322,4,FALSE)</f>
        <v>0</v>
      </c>
      <c r="I233" s="2">
        <f>VLOOKUP(B233,'Razzball Projections'!$B$2:$W$322,5,FALSE)</f>
        <v>0</v>
      </c>
      <c r="J233" s="2">
        <f>VLOOKUP(B233,'Razzball Projections'!$B$2:$W$322,6,FALSE)</f>
        <v>0</v>
      </c>
      <c r="K233" s="2">
        <f>VLOOKUP(B233,'Razzball Projections'!$B$2:$W$322,7,FALSE)</f>
        <v>0</v>
      </c>
      <c r="L233" s="2">
        <f>VLOOKUP(B233,'Razzball Projections'!$B$2:$W$322,8,FALSE)</f>
        <v>0</v>
      </c>
      <c r="M233" s="2">
        <f>VLOOKUP(B233,'Razzball Projections'!$B$2:$W$322,9,FALSE)</f>
        <v>0</v>
      </c>
      <c r="N233" s="2">
        <f>VLOOKUP(B233,'Razzball Projections'!$B$2:$W$322,10,FALSE)</f>
        <v>0</v>
      </c>
      <c r="O233" s="2">
        <f>VLOOKUP(B233,'Razzball Projections'!$B$2:$W$322,11,FALSE)</f>
        <v>0</v>
      </c>
      <c r="P233" s="2">
        <f>VLOOKUP(B233,'Razzball Projections'!$B$2:$W$322,12,FALSE)</f>
        <v>0</v>
      </c>
      <c r="Q233" s="2">
        <f>VLOOKUP(B233,'Razzball Projections'!$B$2:$W$322,13,FALSE)</f>
        <v>1</v>
      </c>
      <c r="R233" s="2">
        <f>VLOOKUP(B233,'Razzball Projections'!$B$2:$W$322,14,FALSE)</f>
        <v>28</v>
      </c>
      <c r="S233" s="2">
        <f>VLOOKUP(B233,'Razzball Projections'!$B$2:$W$322,15,FALSE)</f>
        <v>417</v>
      </c>
      <c r="T233" s="2">
        <f>VLOOKUP(B233,'Razzball Projections'!$B$2:$W$322,16,FALSE)</f>
        <v>4</v>
      </c>
      <c r="U233" s="8">
        <f>VLOOKUP(B233,'Razzball Projections'!$B$2:$W$322,17,FALSE)</f>
        <v>61.27</v>
      </c>
      <c r="V233" s="8">
        <f>VLOOKUP(B233,'Razzball Projections'!$B$2:$W$322,18,FALSE)</f>
        <v>75.319999999999993</v>
      </c>
      <c r="W233" s="8">
        <f>VLOOKUP(B233,'Razzball Projections'!$B$2:$W$322,19,FALSE)</f>
        <v>89.37</v>
      </c>
      <c r="X233" s="7">
        <f>VLOOKUP(B233,'Razzball Projections'!$B$2:$W$322,20,FALSE)</f>
        <v>0</v>
      </c>
      <c r="Y233" s="7">
        <f>VLOOKUP(B233,'Razzball Projections'!$B$2:$W$322,21,FALSE)</f>
        <v>0</v>
      </c>
      <c r="Z233" s="7">
        <f>VLOOKUP(B233,'Razzball Projections'!$B$2:$W$322,22,FALSE)</f>
        <v>0</v>
      </c>
    </row>
    <row r="234" spans="1:26">
      <c r="A234" s="6" t="e">
        <f>VLOOKUP(B234&amp;"*",'Razzball Rankings'!$B$5:$G$204,6,FALSE)</f>
        <v>#N/A</v>
      </c>
      <c r="B234" s="3" t="str">
        <f>'Razzball Projections'!B216</f>
        <v>Mohamed Sanu</v>
      </c>
      <c r="C234" s="2" t="str">
        <f>VLOOKUP(B234,'Razzball Projections'!$B$2:$W$322,2,FALSE)</f>
        <v>WR</v>
      </c>
      <c r="D234" s="2" t="str">
        <f>VLOOKUP(B234,'Razzball Projections'!$B$2:$W$322,3,FALSE)</f>
        <v>CIN</v>
      </c>
      <c r="F234" s="8">
        <f>VLOOKUP(B234,'Fantasy Pros ECR'!$B$6:$H$312,7,FALSE)</f>
        <v>176.625</v>
      </c>
      <c r="G234" s="8" t="e">
        <f>VLOOKUP(B234,'Fantasy Pros ADP'!$B$6:$M$253,12,FALSE)</f>
        <v>#N/A</v>
      </c>
      <c r="H234" s="2">
        <f>VLOOKUP(B234,'Razzball Projections'!$B$2:$W$322,4,FALSE)</f>
        <v>0</v>
      </c>
      <c r="I234" s="2">
        <f>VLOOKUP(B234,'Razzball Projections'!$B$2:$W$322,5,FALSE)</f>
        <v>0</v>
      </c>
      <c r="J234" s="2">
        <f>VLOOKUP(B234,'Razzball Projections'!$B$2:$W$322,6,FALSE)</f>
        <v>0</v>
      </c>
      <c r="K234" s="2">
        <f>VLOOKUP(B234,'Razzball Projections'!$B$2:$W$322,7,FALSE)</f>
        <v>0</v>
      </c>
      <c r="L234" s="2">
        <f>VLOOKUP(B234,'Razzball Projections'!$B$2:$W$322,8,FALSE)</f>
        <v>0</v>
      </c>
      <c r="M234" s="2">
        <f>VLOOKUP(B234,'Razzball Projections'!$B$2:$W$322,9,FALSE)</f>
        <v>0</v>
      </c>
      <c r="N234" s="2">
        <f>VLOOKUP(B234,'Razzball Projections'!$B$2:$W$322,10,FALSE)</f>
        <v>3</v>
      </c>
      <c r="O234" s="2">
        <f>VLOOKUP(B234,'Razzball Projections'!$B$2:$W$322,11,FALSE)</f>
        <v>12</v>
      </c>
      <c r="P234" s="2">
        <f>VLOOKUP(B234,'Razzball Projections'!$B$2:$W$322,12,FALSE)</f>
        <v>0</v>
      </c>
      <c r="Q234" s="2">
        <f>VLOOKUP(B234,'Razzball Projections'!$B$2:$W$322,13,FALSE)</f>
        <v>0</v>
      </c>
      <c r="R234" s="2">
        <f>VLOOKUP(B234,'Razzball Projections'!$B$2:$W$322,14,FALSE)</f>
        <v>36</v>
      </c>
      <c r="S234" s="2">
        <f>VLOOKUP(B234,'Razzball Projections'!$B$2:$W$322,15,FALSE)</f>
        <v>371</v>
      </c>
      <c r="T234" s="2">
        <f>VLOOKUP(B234,'Razzball Projections'!$B$2:$W$322,16,FALSE)</f>
        <v>2</v>
      </c>
      <c r="U234" s="8">
        <f>VLOOKUP(B234,'Razzball Projections'!$B$2:$W$322,17,FALSE)</f>
        <v>52.74</v>
      </c>
      <c r="V234" s="8">
        <f>VLOOKUP(B234,'Razzball Projections'!$B$2:$W$322,18,FALSE)</f>
        <v>70.739999999999995</v>
      </c>
      <c r="W234" s="8">
        <f>VLOOKUP(B234,'Razzball Projections'!$B$2:$W$322,19,FALSE)</f>
        <v>88.74</v>
      </c>
      <c r="X234" s="7">
        <f>VLOOKUP(B234,'Razzball Projections'!$B$2:$W$322,20,FALSE)</f>
        <v>0</v>
      </c>
      <c r="Y234" s="7">
        <f>VLOOKUP(B234,'Razzball Projections'!$B$2:$W$322,21,FALSE)</f>
        <v>0</v>
      </c>
      <c r="Z234" s="7">
        <f>VLOOKUP(B234,'Razzball Projections'!$B$2:$W$322,22,FALSE)</f>
        <v>0</v>
      </c>
    </row>
    <row r="235" spans="1:26">
      <c r="A235" s="6" t="e">
        <f>VLOOKUP(B235&amp;"*",'Razzball Rankings'!$B$5:$G$204,6,FALSE)</f>
        <v>#N/A</v>
      </c>
      <c r="B235" s="3" t="str">
        <f>'Razzball Projections'!B217</f>
        <v>Matt Cassel</v>
      </c>
      <c r="C235" s="2" t="str">
        <f>VLOOKUP(B235,'Razzball Projections'!$B$2:$W$322,2,FALSE)</f>
        <v>QB</v>
      </c>
      <c r="D235" s="2" t="str">
        <f>VLOOKUP(B235,'Razzball Projections'!$B$2:$W$322,3,FALSE)</f>
        <v>MIN</v>
      </c>
      <c r="F235" s="8">
        <f>VLOOKUP(B235,'Fantasy Pros ECR'!$B$6:$H$312,7,FALSE)</f>
        <v>199.75</v>
      </c>
      <c r="G235" s="8" t="e">
        <f>VLOOKUP(B235,'Fantasy Pros ADP'!$B$6:$M$253,12,FALSE)</f>
        <v>#N/A</v>
      </c>
      <c r="H235" s="2">
        <f>VLOOKUP(B235,'Razzball Projections'!$B$2:$W$322,4,FALSE)</f>
        <v>212</v>
      </c>
      <c r="I235" s="2">
        <f>VLOOKUP(B235,'Razzball Projections'!$B$2:$W$322,5,FALSE)</f>
        <v>129</v>
      </c>
      <c r="J235" s="2">
        <f>VLOOKUP(B235,'Razzball Projections'!$B$2:$W$322,6,FALSE)</f>
        <v>60.8</v>
      </c>
      <c r="K235" s="2">
        <f>VLOOKUP(B235,'Razzball Projections'!$B$2:$W$322,7,FALSE)</f>
        <v>1456</v>
      </c>
      <c r="L235" s="2">
        <f>VLOOKUP(B235,'Razzball Projections'!$B$2:$W$322,8,FALSE)</f>
        <v>9</v>
      </c>
      <c r="M235" s="2">
        <f>VLOOKUP(B235,'Razzball Projections'!$B$2:$W$322,9,FALSE)</f>
        <v>5</v>
      </c>
      <c r="N235" s="2">
        <f>VLOOKUP(B235,'Razzball Projections'!$B$2:$W$322,10,FALSE)</f>
        <v>10</v>
      </c>
      <c r="O235" s="2">
        <f>VLOOKUP(B235,'Razzball Projections'!$B$2:$W$322,11,FALSE)</f>
        <v>45</v>
      </c>
      <c r="P235" s="2">
        <f>VLOOKUP(B235,'Razzball Projections'!$B$2:$W$322,12,FALSE)</f>
        <v>0</v>
      </c>
      <c r="Q235" s="2">
        <f>VLOOKUP(B235,'Razzball Projections'!$B$2:$W$322,13,FALSE)</f>
        <v>1</v>
      </c>
      <c r="R235" s="2">
        <f>VLOOKUP(B235,'Razzball Projections'!$B$2:$W$322,14,FALSE)</f>
        <v>0</v>
      </c>
      <c r="S235" s="2">
        <f>VLOOKUP(B235,'Razzball Projections'!$B$2:$W$322,15,FALSE)</f>
        <v>0</v>
      </c>
      <c r="T235" s="2">
        <f>VLOOKUP(B235,'Razzball Projections'!$B$2:$W$322,16,FALSE)</f>
        <v>0</v>
      </c>
      <c r="U235" s="8">
        <f>VLOOKUP(B235,'Razzball Projections'!$B$2:$W$322,17,FALSE)</f>
        <v>87.94</v>
      </c>
      <c r="V235" s="8">
        <f>VLOOKUP(B235,'Razzball Projections'!$B$2:$W$322,18,FALSE)</f>
        <v>87.94</v>
      </c>
      <c r="W235" s="8">
        <f>VLOOKUP(B235,'Razzball Projections'!$B$2:$W$322,19,FALSE)</f>
        <v>87.94</v>
      </c>
      <c r="X235" s="7">
        <f>VLOOKUP(B235,'Razzball Projections'!$B$2:$W$322,20,FALSE)</f>
        <v>0</v>
      </c>
      <c r="Y235" s="7">
        <f>VLOOKUP(B235,'Razzball Projections'!$B$2:$W$322,21,FALSE)</f>
        <v>0</v>
      </c>
      <c r="Z235" s="7">
        <f>VLOOKUP(B235,'Razzball Projections'!$B$2:$W$322,22,FALSE)</f>
        <v>0</v>
      </c>
    </row>
    <row r="236" spans="1:26">
      <c r="A236" s="6" t="e">
        <f>VLOOKUP(B236&amp;"*",'Razzball Rankings'!$B$5:$G$204,6,FALSE)</f>
        <v>#N/A</v>
      </c>
      <c r="B236" s="3" t="str">
        <f>'Razzball Projections'!B220</f>
        <v>Cole Beasley</v>
      </c>
      <c r="C236" s="2" t="str">
        <f>VLOOKUP(B236,'Razzball Projections'!$B$2:$W$322,2,FALSE)</f>
        <v>WR</v>
      </c>
      <c r="D236" s="2" t="str">
        <f>VLOOKUP(B236,'Razzball Projections'!$B$2:$W$322,3,FALSE)</f>
        <v>DAL</v>
      </c>
      <c r="F236" s="8" t="e">
        <f>VLOOKUP(B236,'Fantasy Pros ECR'!$B$6:$H$312,7,FALSE)</f>
        <v>#N/A</v>
      </c>
      <c r="G236" s="8" t="e">
        <f>VLOOKUP(B236,'Fantasy Pros ADP'!$B$6:$M$253,12,FALSE)</f>
        <v>#N/A</v>
      </c>
      <c r="H236" s="2">
        <f>VLOOKUP(B236,'Razzball Projections'!$B$2:$W$322,4,FALSE)</f>
        <v>0</v>
      </c>
      <c r="I236" s="2">
        <f>VLOOKUP(B236,'Razzball Projections'!$B$2:$W$322,5,FALSE)</f>
        <v>0</v>
      </c>
      <c r="J236" s="2">
        <f>VLOOKUP(B236,'Razzball Projections'!$B$2:$W$322,6,FALSE)</f>
        <v>0</v>
      </c>
      <c r="K236" s="2">
        <f>VLOOKUP(B236,'Razzball Projections'!$B$2:$W$322,7,FALSE)</f>
        <v>0</v>
      </c>
      <c r="L236" s="2">
        <f>VLOOKUP(B236,'Razzball Projections'!$B$2:$W$322,8,FALSE)</f>
        <v>0</v>
      </c>
      <c r="M236" s="2">
        <f>VLOOKUP(B236,'Razzball Projections'!$B$2:$W$322,9,FALSE)</f>
        <v>0</v>
      </c>
      <c r="N236" s="2">
        <f>VLOOKUP(B236,'Razzball Projections'!$B$2:$W$322,10,FALSE)</f>
        <v>0</v>
      </c>
      <c r="O236" s="2">
        <f>VLOOKUP(B236,'Razzball Projections'!$B$2:$W$322,11,FALSE)</f>
        <v>0</v>
      </c>
      <c r="P236" s="2">
        <f>VLOOKUP(B236,'Razzball Projections'!$B$2:$W$322,12,FALSE)</f>
        <v>0</v>
      </c>
      <c r="Q236" s="2">
        <f>VLOOKUP(B236,'Razzball Projections'!$B$2:$W$322,13,FALSE)</f>
        <v>0</v>
      </c>
      <c r="R236" s="2">
        <f>VLOOKUP(B236,'Razzball Projections'!$B$2:$W$322,14,FALSE)</f>
        <v>36</v>
      </c>
      <c r="S236" s="2">
        <f>VLOOKUP(B236,'Razzball Projections'!$B$2:$W$322,15,FALSE)</f>
        <v>387</v>
      </c>
      <c r="T236" s="2">
        <f>VLOOKUP(B236,'Razzball Projections'!$B$2:$W$322,16,FALSE)</f>
        <v>2</v>
      </c>
      <c r="U236" s="8">
        <f>VLOOKUP(B236,'Razzball Projections'!$B$2:$W$322,17,FALSE)</f>
        <v>51.26</v>
      </c>
      <c r="V236" s="8">
        <f>VLOOKUP(B236,'Razzball Projections'!$B$2:$W$322,18,FALSE)</f>
        <v>69.260000000000005</v>
      </c>
      <c r="W236" s="8">
        <f>VLOOKUP(B236,'Razzball Projections'!$B$2:$W$322,19,FALSE)</f>
        <v>87.26</v>
      </c>
      <c r="X236" s="7">
        <f>VLOOKUP(B236,'Razzball Projections'!$B$2:$W$322,20,FALSE)</f>
        <v>0</v>
      </c>
      <c r="Y236" s="7">
        <f>VLOOKUP(B236,'Razzball Projections'!$B$2:$W$322,21,FALSE)</f>
        <v>0</v>
      </c>
      <c r="Z236" s="7">
        <f>VLOOKUP(B236,'Razzball Projections'!$B$2:$W$322,22,FALSE)</f>
        <v>0</v>
      </c>
    </row>
    <row r="237" spans="1:26">
      <c r="A237" s="6" t="e">
        <f>VLOOKUP(B237&amp;"*",'Razzball Rankings'!$B$5:$G$204,6,FALSE)</f>
        <v>#N/A</v>
      </c>
      <c r="B237" s="3" t="str">
        <f>'Razzball Projections'!B221</f>
        <v>Brian Quick</v>
      </c>
      <c r="C237" s="2" t="str">
        <f>VLOOKUP(B237,'Razzball Projections'!$B$2:$W$322,2,FALSE)</f>
        <v>WR</v>
      </c>
      <c r="D237" s="2" t="str">
        <f>VLOOKUP(B237,'Razzball Projections'!$B$2:$W$322,3,FALSE)</f>
        <v>STL</v>
      </c>
      <c r="F237" s="8">
        <f>VLOOKUP(B237,'Fantasy Pros ECR'!$B$6:$H$312,7,FALSE)</f>
        <v>193.7142857</v>
      </c>
      <c r="G237" s="8" t="e">
        <f>VLOOKUP(B237,'Fantasy Pros ADP'!$B$6:$M$253,12,FALSE)</f>
        <v>#N/A</v>
      </c>
      <c r="H237" s="2">
        <f>VLOOKUP(B237,'Razzball Projections'!$B$2:$W$322,4,FALSE)</f>
        <v>0</v>
      </c>
      <c r="I237" s="2">
        <f>VLOOKUP(B237,'Razzball Projections'!$B$2:$W$322,5,FALSE)</f>
        <v>0</v>
      </c>
      <c r="J237" s="2">
        <f>VLOOKUP(B237,'Razzball Projections'!$B$2:$W$322,6,FALSE)</f>
        <v>0</v>
      </c>
      <c r="K237" s="2">
        <f>VLOOKUP(B237,'Razzball Projections'!$B$2:$W$322,7,FALSE)</f>
        <v>0</v>
      </c>
      <c r="L237" s="2">
        <f>VLOOKUP(B237,'Razzball Projections'!$B$2:$W$322,8,FALSE)</f>
        <v>0</v>
      </c>
      <c r="M237" s="2">
        <f>VLOOKUP(B237,'Razzball Projections'!$B$2:$W$322,9,FALSE)</f>
        <v>0</v>
      </c>
      <c r="N237" s="2">
        <f>VLOOKUP(B237,'Razzball Projections'!$B$2:$W$322,10,FALSE)</f>
        <v>0</v>
      </c>
      <c r="O237" s="2">
        <f>VLOOKUP(B237,'Razzball Projections'!$B$2:$W$322,11,FALSE)</f>
        <v>0</v>
      </c>
      <c r="P237" s="2">
        <f>VLOOKUP(B237,'Razzball Projections'!$B$2:$W$322,12,FALSE)</f>
        <v>0</v>
      </c>
      <c r="Q237" s="2">
        <f>VLOOKUP(B237,'Razzball Projections'!$B$2:$W$322,13,FALSE)</f>
        <v>0</v>
      </c>
      <c r="R237" s="2">
        <f>VLOOKUP(B237,'Razzball Projections'!$B$2:$W$322,14,FALSE)</f>
        <v>28</v>
      </c>
      <c r="S237" s="2">
        <f>VLOOKUP(B237,'Razzball Projections'!$B$2:$W$322,15,FALSE)</f>
        <v>406</v>
      </c>
      <c r="T237" s="2">
        <f>VLOOKUP(B237,'Razzball Projections'!$B$2:$W$322,16,FALSE)</f>
        <v>3</v>
      </c>
      <c r="U237" s="8">
        <f>VLOOKUP(B237,'Razzball Projections'!$B$2:$W$322,17,FALSE)</f>
        <v>57.43</v>
      </c>
      <c r="V237" s="8">
        <f>VLOOKUP(B237,'Razzball Projections'!$B$2:$W$322,18,FALSE)</f>
        <v>71.430000000000007</v>
      </c>
      <c r="W237" s="8">
        <f>VLOOKUP(B237,'Razzball Projections'!$B$2:$W$322,19,FALSE)</f>
        <v>85.43</v>
      </c>
      <c r="X237" s="7">
        <f>VLOOKUP(B237,'Razzball Projections'!$B$2:$W$322,20,FALSE)</f>
        <v>0</v>
      </c>
      <c r="Y237" s="7">
        <f>VLOOKUP(B237,'Razzball Projections'!$B$2:$W$322,21,FALSE)</f>
        <v>0</v>
      </c>
      <c r="Z237" s="7">
        <f>VLOOKUP(B237,'Razzball Projections'!$B$2:$W$322,22,FALSE)</f>
        <v>0</v>
      </c>
    </row>
    <row r="238" spans="1:26">
      <c r="A238" s="6" t="e">
        <f>VLOOKUP(B238&amp;"*",'Razzball Rankings'!$B$5:$G$204,6,FALSE)</f>
        <v>#N/A</v>
      </c>
      <c r="B238" s="3" t="str">
        <f>'Razzball Projections'!B222</f>
        <v>Jacoby Jones</v>
      </c>
      <c r="C238" s="2" t="str">
        <f>VLOOKUP(B238,'Razzball Projections'!$B$2:$W$322,2,FALSE)</f>
        <v>WR</v>
      </c>
      <c r="D238" s="2" t="str">
        <f>VLOOKUP(B238,'Razzball Projections'!$B$2:$W$322,3,FALSE)</f>
        <v>BAL</v>
      </c>
      <c r="F238" s="8" t="e">
        <f>VLOOKUP(B238,'Fantasy Pros ECR'!$B$6:$H$312,7,FALSE)</f>
        <v>#N/A</v>
      </c>
      <c r="G238" s="8" t="e">
        <f>VLOOKUP(B238,'Fantasy Pros ADP'!$B$6:$M$253,12,FALSE)</f>
        <v>#N/A</v>
      </c>
      <c r="H238" s="2">
        <f>VLOOKUP(B238,'Razzball Projections'!$B$2:$W$322,4,FALSE)</f>
        <v>0</v>
      </c>
      <c r="I238" s="2">
        <f>VLOOKUP(B238,'Razzball Projections'!$B$2:$W$322,5,FALSE)</f>
        <v>0</v>
      </c>
      <c r="J238" s="2">
        <f>VLOOKUP(B238,'Razzball Projections'!$B$2:$W$322,6,FALSE)</f>
        <v>0</v>
      </c>
      <c r="K238" s="2">
        <f>VLOOKUP(B238,'Razzball Projections'!$B$2:$W$322,7,FALSE)</f>
        <v>0</v>
      </c>
      <c r="L238" s="2">
        <f>VLOOKUP(B238,'Razzball Projections'!$B$2:$W$322,8,FALSE)</f>
        <v>0</v>
      </c>
      <c r="M238" s="2">
        <f>VLOOKUP(B238,'Razzball Projections'!$B$2:$W$322,9,FALSE)</f>
        <v>0</v>
      </c>
      <c r="N238" s="2">
        <f>VLOOKUP(B238,'Razzball Projections'!$B$2:$W$322,10,FALSE)</f>
        <v>0</v>
      </c>
      <c r="O238" s="2">
        <f>VLOOKUP(B238,'Razzball Projections'!$B$2:$W$322,11,FALSE)</f>
        <v>0</v>
      </c>
      <c r="P238" s="2">
        <f>VLOOKUP(B238,'Razzball Projections'!$B$2:$W$322,12,FALSE)</f>
        <v>0</v>
      </c>
      <c r="Q238" s="2">
        <f>VLOOKUP(B238,'Razzball Projections'!$B$2:$W$322,13,FALSE)</f>
        <v>0</v>
      </c>
      <c r="R238" s="2">
        <f>VLOOKUP(B238,'Razzball Projections'!$B$2:$W$322,14,FALSE)</f>
        <v>31</v>
      </c>
      <c r="S238" s="2">
        <f>VLOOKUP(B238,'Razzball Projections'!$B$2:$W$322,15,FALSE)</f>
        <v>420</v>
      </c>
      <c r="T238" s="2">
        <f>VLOOKUP(B238,'Razzball Projections'!$B$2:$W$322,16,FALSE)</f>
        <v>2</v>
      </c>
      <c r="U238" s="8">
        <f>VLOOKUP(B238,'Razzball Projections'!$B$2:$W$322,17,FALSE)</f>
        <v>53.99</v>
      </c>
      <c r="V238" s="8">
        <f>VLOOKUP(B238,'Razzball Projections'!$B$2:$W$322,18,FALSE)</f>
        <v>69.69</v>
      </c>
      <c r="W238" s="8">
        <f>VLOOKUP(B238,'Razzball Projections'!$B$2:$W$322,19,FALSE)</f>
        <v>85.39</v>
      </c>
      <c r="X238" s="7">
        <f>VLOOKUP(B238,'Razzball Projections'!$B$2:$W$322,20,FALSE)</f>
        <v>0</v>
      </c>
      <c r="Y238" s="7">
        <f>VLOOKUP(B238,'Razzball Projections'!$B$2:$W$322,21,FALSE)</f>
        <v>0</v>
      </c>
      <c r="Z238" s="7">
        <f>VLOOKUP(B238,'Razzball Projections'!$B$2:$W$322,22,FALSE)</f>
        <v>0</v>
      </c>
    </row>
    <row r="239" spans="1:26">
      <c r="A239" s="6" t="e">
        <f>VLOOKUP(B239&amp;"*",'Razzball Rankings'!$B$5:$G$204,6,FALSE)</f>
        <v>#N/A</v>
      </c>
      <c r="B239" s="3" t="str">
        <f>'Razzball Projections'!B223</f>
        <v>Coby Fleener</v>
      </c>
      <c r="C239" s="2" t="str">
        <f>VLOOKUP(B239,'Razzball Projections'!$B$2:$W$322,2,FALSE)</f>
        <v>TE</v>
      </c>
      <c r="D239" s="2" t="str">
        <f>VLOOKUP(B239,'Razzball Projections'!$B$2:$W$322,3,FALSE)</f>
        <v>IND</v>
      </c>
      <c r="F239" s="8">
        <f>VLOOKUP(B239,'Fantasy Pros ECR'!$B$6:$H$312,7,FALSE)</f>
        <v>174.2</v>
      </c>
      <c r="G239" s="8">
        <f>VLOOKUP(B239,'Fantasy Pros ADP'!$B$6:$M$253,12,FALSE)</f>
        <v>180.5</v>
      </c>
      <c r="H239" s="2">
        <f>VLOOKUP(B239,'Razzball Projections'!$B$2:$W$322,4,FALSE)</f>
        <v>0</v>
      </c>
      <c r="I239" s="2">
        <f>VLOOKUP(B239,'Razzball Projections'!$B$2:$W$322,5,FALSE)</f>
        <v>0</v>
      </c>
      <c r="J239" s="2">
        <f>VLOOKUP(B239,'Razzball Projections'!$B$2:$W$322,6,FALSE)</f>
        <v>0</v>
      </c>
      <c r="K239" s="2">
        <f>VLOOKUP(B239,'Razzball Projections'!$B$2:$W$322,7,FALSE)</f>
        <v>0</v>
      </c>
      <c r="L239" s="2">
        <f>VLOOKUP(B239,'Razzball Projections'!$B$2:$W$322,8,FALSE)</f>
        <v>0</v>
      </c>
      <c r="M239" s="2">
        <f>VLOOKUP(B239,'Razzball Projections'!$B$2:$W$322,9,FALSE)</f>
        <v>0</v>
      </c>
      <c r="N239" s="2">
        <f>VLOOKUP(B239,'Razzball Projections'!$B$2:$W$322,10,FALSE)</f>
        <v>0</v>
      </c>
      <c r="O239" s="2">
        <f>VLOOKUP(B239,'Razzball Projections'!$B$2:$W$322,11,FALSE)</f>
        <v>0</v>
      </c>
      <c r="P239" s="2">
        <f>VLOOKUP(B239,'Razzball Projections'!$B$2:$W$322,12,FALSE)</f>
        <v>0</v>
      </c>
      <c r="Q239" s="2">
        <f>VLOOKUP(B239,'Razzball Projections'!$B$2:$W$322,13,FALSE)</f>
        <v>0</v>
      </c>
      <c r="R239" s="2">
        <f>VLOOKUP(B239,'Razzball Projections'!$B$2:$W$322,14,FALSE)</f>
        <v>32</v>
      </c>
      <c r="S239" s="2">
        <f>VLOOKUP(B239,'Razzball Projections'!$B$2:$W$322,15,FALSE)</f>
        <v>344</v>
      </c>
      <c r="T239" s="2">
        <f>VLOOKUP(B239,'Razzball Projections'!$B$2:$W$322,16,FALSE)</f>
        <v>3</v>
      </c>
      <c r="U239" s="8">
        <f>VLOOKUP(B239,'Razzball Projections'!$B$2:$W$322,17,FALSE)</f>
        <v>52.4</v>
      </c>
      <c r="V239" s="8">
        <f>VLOOKUP(B239,'Razzball Projections'!$B$2:$W$322,18,FALSE)</f>
        <v>68.400000000000006</v>
      </c>
      <c r="W239" s="8">
        <f>VLOOKUP(B239,'Razzball Projections'!$B$2:$W$322,19,FALSE)</f>
        <v>84.4</v>
      </c>
      <c r="X239" s="7">
        <f>VLOOKUP(B239,'Razzball Projections'!$B$2:$W$322,20,FALSE)</f>
        <v>0</v>
      </c>
      <c r="Y239" s="7">
        <f>VLOOKUP(B239,'Razzball Projections'!$B$2:$W$322,21,FALSE)</f>
        <v>0</v>
      </c>
      <c r="Z239" s="7">
        <f>VLOOKUP(B239,'Razzball Projections'!$B$2:$W$322,22,FALSE)</f>
        <v>0</v>
      </c>
    </row>
    <row r="240" spans="1:26">
      <c r="A240" s="6" t="e">
        <f>VLOOKUP(B240&amp;"*",'Razzball Rankings'!$B$5:$G$204,6,FALSE)</f>
        <v>#N/A</v>
      </c>
      <c r="B240" s="3" t="str">
        <f>'Razzball Projections'!B224</f>
        <v>Junior Hemingway</v>
      </c>
      <c r="C240" s="2" t="str">
        <f>VLOOKUP(B240,'Razzball Projections'!$B$2:$W$322,2,FALSE)</f>
        <v>WR</v>
      </c>
      <c r="D240" s="2" t="str">
        <f>VLOOKUP(B240,'Razzball Projections'!$B$2:$W$322,3,FALSE)</f>
        <v>KC</v>
      </c>
      <c r="F240" s="8" t="e">
        <f>VLOOKUP(B240,'Fantasy Pros ECR'!$B$6:$H$312,7,FALSE)</f>
        <v>#N/A</v>
      </c>
      <c r="G240" s="8" t="e">
        <f>VLOOKUP(B240,'Fantasy Pros ADP'!$B$6:$M$253,12,FALSE)</f>
        <v>#N/A</v>
      </c>
      <c r="H240" s="2">
        <f>VLOOKUP(B240,'Razzball Projections'!$B$2:$W$322,4,FALSE)</f>
        <v>0</v>
      </c>
      <c r="I240" s="2">
        <f>VLOOKUP(B240,'Razzball Projections'!$B$2:$W$322,5,FALSE)</f>
        <v>0</v>
      </c>
      <c r="J240" s="2">
        <f>VLOOKUP(B240,'Razzball Projections'!$B$2:$W$322,6,FALSE)</f>
        <v>0</v>
      </c>
      <c r="K240" s="2">
        <f>VLOOKUP(B240,'Razzball Projections'!$B$2:$W$322,7,FALSE)</f>
        <v>0</v>
      </c>
      <c r="L240" s="2">
        <f>VLOOKUP(B240,'Razzball Projections'!$B$2:$W$322,8,FALSE)</f>
        <v>0</v>
      </c>
      <c r="M240" s="2">
        <f>VLOOKUP(B240,'Razzball Projections'!$B$2:$W$322,9,FALSE)</f>
        <v>0</v>
      </c>
      <c r="N240" s="2">
        <f>VLOOKUP(B240,'Razzball Projections'!$B$2:$W$322,10,FALSE)</f>
        <v>0</v>
      </c>
      <c r="O240" s="2">
        <f>VLOOKUP(B240,'Razzball Projections'!$B$2:$W$322,11,FALSE)</f>
        <v>0</v>
      </c>
      <c r="P240" s="2">
        <f>VLOOKUP(B240,'Razzball Projections'!$B$2:$W$322,12,FALSE)</f>
        <v>0</v>
      </c>
      <c r="Q240" s="2">
        <f>VLOOKUP(B240,'Razzball Projections'!$B$2:$W$322,13,FALSE)</f>
        <v>0</v>
      </c>
      <c r="R240" s="2">
        <f>VLOOKUP(B240,'Razzball Projections'!$B$2:$W$322,14,FALSE)</f>
        <v>29</v>
      </c>
      <c r="S240" s="2">
        <f>VLOOKUP(B240,'Razzball Projections'!$B$2:$W$322,15,FALSE)</f>
        <v>381</v>
      </c>
      <c r="T240" s="2">
        <f>VLOOKUP(B240,'Razzball Projections'!$B$2:$W$322,16,FALSE)</f>
        <v>3</v>
      </c>
      <c r="U240" s="8">
        <f>VLOOKUP(B240,'Razzball Projections'!$B$2:$W$322,17,FALSE)</f>
        <v>54.88</v>
      </c>
      <c r="V240" s="8">
        <f>VLOOKUP(B240,'Razzball Projections'!$B$2:$W$322,18,FALSE)</f>
        <v>69.53</v>
      </c>
      <c r="W240" s="8">
        <f>VLOOKUP(B240,'Razzball Projections'!$B$2:$W$322,19,FALSE)</f>
        <v>84.18</v>
      </c>
      <c r="X240" s="7">
        <f>VLOOKUP(B240,'Razzball Projections'!$B$2:$W$322,20,FALSE)</f>
        <v>0</v>
      </c>
      <c r="Y240" s="7">
        <f>VLOOKUP(B240,'Razzball Projections'!$B$2:$W$322,21,FALSE)</f>
        <v>0</v>
      </c>
      <c r="Z240" s="7">
        <f>VLOOKUP(B240,'Razzball Projections'!$B$2:$W$322,22,FALSE)</f>
        <v>0</v>
      </c>
    </row>
    <row r="241" spans="1:26">
      <c r="A241" s="6" t="e">
        <f>VLOOKUP(B241&amp;"*",'Razzball Rankings'!$B$5:$G$204,6,FALSE)</f>
        <v>#N/A</v>
      </c>
      <c r="B241" s="3" t="str">
        <f>'Razzball Projections'!B225</f>
        <v>Martavis Bryant</v>
      </c>
      <c r="C241" s="2" t="str">
        <f>VLOOKUP(B241,'Razzball Projections'!$B$2:$W$322,2,FALSE)</f>
        <v>WR</v>
      </c>
      <c r="D241" s="2" t="str">
        <f>VLOOKUP(B241,'Razzball Projections'!$B$2:$W$322,3,FALSE)</f>
        <v>PIT</v>
      </c>
      <c r="F241" s="8" t="e">
        <f>VLOOKUP(B241,'Fantasy Pros ECR'!$B$6:$H$312,7,FALSE)</f>
        <v>#N/A</v>
      </c>
      <c r="G241" s="8" t="e">
        <f>VLOOKUP(B241,'Fantasy Pros ADP'!$B$6:$M$253,12,FALSE)</f>
        <v>#N/A</v>
      </c>
      <c r="H241" s="2">
        <f>VLOOKUP(B241,'Razzball Projections'!$B$2:$W$322,4,FALSE)</f>
        <v>0</v>
      </c>
      <c r="I241" s="2">
        <f>VLOOKUP(B241,'Razzball Projections'!$B$2:$W$322,5,FALSE)</f>
        <v>0</v>
      </c>
      <c r="J241" s="2">
        <f>VLOOKUP(B241,'Razzball Projections'!$B$2:$W$322,6,FALSE)</f>
        <v>0</v>
      </c>
      <c r="K241" s="2">
        <f>VLOOKUP(B241,'Razzball Projections'!$B$2:$W$322,7,FALSE)</f>
        <v>0</v>
      </c>
      <c r="L241" s="2">
        <f>VLOOKUP(B241,'Razzball Projections'!$B$2:$W$322,8,FALSE)</f>
        <v>0</v>
      </c>
      <c r="M241" s="2">
        <f>VLOOKUP(B241,'Razzball Projections'!$B$2:$W$322,9,FALSE)</f>
        <v>0</v>
      </c>
      <c r="N241" s="2">
        <f>VLOOKUP(B241,'Razzball Projections'!$B$2:$W$322,10,FALSE)</f>
        <v>0</v>
      </c>
      <c r="O241" s="2">
        <f>VLOOKUP(B241,'Razzball Projections'!$B$2:$W$322,11,FALSE)</f>
        <v>0</v>
      </c>
      <c r="P241" s="2">
        <f>VLOOKUP(B241,'Razzball Projections'!$B$2:$W$322,12,FALSE)</f>
        <v>0</v>
      </c>
      <c r="Q241" s="2">
        <f>VLOOKUP(B241,'Razzball Projections'!$B$2:$W$322,13,FALSE)</f>
        <v>0</v>
      </c>
      <c r="R241" s="2">
        <f>VLOOKUP(B241,'Razzball Projections'!$B$2:$W$322,14,FALSE)</f>
        <v>26</v>
      </c>
      <c r="S241" s="2">
        <f>VLOOKUP(B241,'Razzball Projections'!$B$2:$W$322,15,FALSE)</f>
        <v>413</v>
      </c>
      <c r="T241" s="2">
        <f>VLOOKUP(B241,'Razzball Projections'!$B$2:$W$322,16,FALSE)</f>
        <v>3</v>
      </c>
      <c r="U241" s="8">
        <f>VLOOKUP(B241,'Razzball Projections'!$B$2:$W$322,17,FALSE)</f>
        <v>57.51</v>
      </c>
      <c r="V241" s="8">
        <f>VLOOKUP(B241,'Razzball Projections'!$B$2:$W$322,18,FALSE)</f>
        <v>70.66</v>
      </c>
      <c r="W241" s="8">
        <f>VLOOKUP(B241,'Razzball Projections'!$B$2:$W$322,19,FALSE)</f>
        <v>83.81</v>
      </c>
      <c r="X241" s="7">
        <f>VLOOKUP(B241,'Razzball Projections'!$B$2:$W$322,20,FALSE)</f>
        <v>0</v>
      </c>
      <c r="Y241" s="7">
        <f>VLOOKUP(B241,'Razzball Projections'!$B$2:$W$322,21,FALSE)</f>
        <v>0</v>
      </c>
      <c r="Z241" s="7">
        <f>VLOOKUP(B241,'Razzball Projections'!$B$2:$W$322,22,FALSE)</f>
        <v>0</v>
      </c>
    </row>
    <row r="242" spans="1:26">
      <c r="A242" s="6" t="e">
        <f>VLOOKUP(B242&amp;"*",'Razzball Rankings'!$B$5:$G$204,6,FALSE)</f>
        <v>#N/A</v>
      </c>
      <c r="B242" s="3" t="str">
        <f>'Razzball Projections'!B226</f>
        <v>Owen Daniels</v>
      </c>
      <c r="C242" s="2" t="str">
        <f>VLOOKUP(B242,'Razzball Projections'!$B$2:$W$322,2,FALSE)</f>
        <v>TE</v>
      </c>
      <c r="D242" s="2" t="str">
        <f>VLOOKUP(B242,'Razzball Projections'!$B$2:$W$322,3,FALSE)</f>
        <v>BAL</v>
      </c>
      <c r="F242" s="8">
        <f>VLOOKUP(B242,'Fantasy Pros ECR'!$B$6:$H$312,7,FALSE)</f>
        <v>199.5</v>
      </c>
      <c r="G242" s="8">
        <f>VLOOKUP(B242,'Fantasy Pros ADP'!$B$6:$M$253,12,FALSE)</f>
        <v>147</v>
      </c>
      <c r="H242" s="2">
        <f>VLOOKUP(B242,'Razzball Projections'!$B$2:$W$322,4,FALSE)</f>
        <v>0</v>
      </c>
      <c r="I242" s="2">
        <f>VLOOKUP(B242,'Razzball Projections'!$B$2:$W$322,5,FALSE)</f>
        <v>0</v>
      </c>
      <c r="J242" s="2">
        <f>VLOOKUP(B242,'Razzball Projections'!$B$2:$W$322,6,FALSE)</f>
        <v>0</v>
      </c>
      <c r="K242" s="2">
        <f>VLOOKUP(B242,'Razzball Projections'!$B$2:$W$322,7,FALSE)</f>
        <v>0</v>
      </c>
      <c r="L242" s="2">
        <f>VLOOKUP(B242,'Razzball Projections'!$B$2:$W$322,8,FALSE)</f>
        <v>0</v>
      </c>
      <c r="M242" s="2">
        <f>VLOOKUP(B242,'Razzball Projections'!$B$2:$W$322,9,FALSE)</f>
        <v>0</v>
      </c>
      <c r="N242" s="2">
        <f>VLOOKUP(B242,'Razzball Projections'!$B$2:$W$322,10,FALSE)</f>
        <v>0</v>
      </c>
      <c r="O242" s="2">
        <f>VLOOKUP(B242,'Razzball Projections'!$B$2:$W$322,11,FALSE)</f>
        <v>0</v>
      </c>
      <c r="P242" s="2">
        <f>VLOOKUP(B242,'Razzball Projections'!$B$2:$W$322,12,FALSE)</f>
        <v>0</v>
      </c>
      <c r="Q242" s="2">
        <f>VLOOKUP(B242,'Razzball Projections'!$B$2:$W$322,13,FALSE)</f>
        <v>0</v>
      </c>
      <c r="R242" s="2">
        <f>VLOOKUP(B242,'Razzball Projections'!$B$2:$W$322,14,FALSE)</f>
        <v>36</v>
      </c>
      <c r="S242" s="2">
        <f>VLOOKUP(B242,'Razzball Projections'!$B$2:$W$322,15,FALSE)</f>
        <v>356</v>
      </c>
      <c r="T242" s="2">
        <f>VLOOKUP(B242,'Razzball Projections'!$B$2:$W$322,16,FALSE)</f>
        <v>2</v>
      </c>
      <c r="U242" s="8">
        <f>VLOOKUP(B242,'Razzball Projections'!$B$2:$W$322,17,FALSE)</f>
        <v>47.6</v>
      </c>
      <c r="V242" s="8">
        <f>VLOOKUP(B242,'Razzball Projections'!$B$2:$W$322,18,FALSE)</f>
        <v>65.599999999999994</v>
      </c>
      <c r="W242" s="8">
        <f>VLOOKUP(B242,'Razzball Projections'!$B$2:$W$322,19,FALSE)</f>
        <v>83.6</v>
      </c>
      <c r="X242" s="7">
        <f>VLOOKUP(B242,'Razzball Projections'!$B$2:$W$322,20,FALSE)</f>
        <v>0</v>
      </c>
      <c r="Y242" s="7">
        <f>VLOOKUP(B242,'Razzball Projections'!$B$2:$W$322,21,FALSE)</f>
        <v>0</v>
      </c>
      <c r="Z242" s="7">
        <f>VLOOKUP(B242,'Razzball Projections'!$B$2:$W$322,22,FALSE)</f>
        <v>0</v>
      </c>
    </row>
    <row r="243" spans="1:26">
      <c r="A243" s="6" t="e">
        <f>VLOOKUP(B243&amp;"*",'Razzball Rankings'!$B$5:$G$204,6,FALSE)</f>
        <v>#N/A</v>
      </c>
      <c r="B243" s="3" t="str">
        <f>'Razzball Projections'!B228</f>
        <v>Travaris Cadet</v>
      </c>
      <c r="C243" s="2" t="str">
        <f>VLOOKUP(B243,'Razzball Projections'!$B$2:$W$322,2,FALSE)</f>
        <v>RB</v>
      </c>
      <c r="D243" s="2" t="str">
        <f>VLOOKUP(B243,'Razzball Projections'!$B$2:$W$322,3,FALSE)</f>
        <v>NO</v>
      </c>
      <c r="F243" s="8">
        <f>VLOOKUP(B243,'Fantasy Pros ECR'!$B$6:$H$312,7,FALSE)</f>
        <v>185</v>
      </c>
      <c r="G243" s="8" t="e">
        <f>VLOOKUP(B243,'Fantasy Pros ADP'!$B$6:$M$253,12,FALSE)</f>
        <v>#N/A</v>
      </c>
      <c r="H243" s="2">
        <f>VLOOKUP(B243,'Razzball Projections'!$B$2:$W$322,4,FALSE)</f>
        <v>0</v>
      </c>
      <c r="I243" s="2">
        <f>VLOOKUP(B243,'Razzball Projections'!$B$2:$W$322,5,FALSE)</f>
        <v>0</v>
      </c>
      <c r="J243" s="2">
        <f>VLOOKUP(B243,'Razzball Projections'!$B$2:$W$322,6,FALSE)</f>
        <v>0</v>
      </c>
      <c r="K243" s="2">
        <f>VLOOKUP(B243,'Razzball Projections'!$B$2:$W$322,7,FALSE)</f>
        <v>0</v>
      </c>
      <c r="L243" s="2">
        <f>VLOOKUP(B243,'Razzball Projections'!$B$2:$W$322,8,FALSE)</f>
        <v>0</v>
      </c>
      <c r="M243" s="2">
        <f>VLOOKUP(B243,'Razzball Projections'!$B$2:$W$322,9,FALSE)</f>
        <v>0</v>
      </c>
      <c r="N243" s="2">
        <f>VLOOKUP(B243,'Razzball Projections'!$B$2:$W$322,10,FALSE)</f>
        <v>36</v>
      </c>
      <c r="O243" s="2">
        <f>VLOOKUP(B243,'Razzball Projections'!$B$2:$W$322,11,FALSE)</f>
        <v>147</v>
      </c>
      <c r="P243" s="2">
        <f>VLOOKUP(B243,'Razzball Projections'!$B$2:$W$322,12,FALSE)</f>
        <v>0</v>
      </c>
      <c r="Q243" s="2">
        <f>VLOOKUP(B243,'Razzball Projections'!$B$2:$W$322,13,FALSE)</f>
        <v>0</v>
      </c>
      <c r="R243" s="2">
        <f>VLOOKUP(B243,'Razzball Projections'!$B$2:$W$322,14,FALSE)</f>
        <v>31</v>
      </c>
      <c r="S243" s="2">
        <f>VLOOKUP(B243,'Razzball Projections'!$B$2:$W$322,15,FALSE)</f>
        <v>232</v>
      </c>
      <c r="T243" s="2">
        <f>VLOOKUP(B243,'Razzball Projections'!$B$2:$W$322,16,FALSE)</f>
        <v>2</v>
      </c>
      <c r="U243" s="8">
        <f>VLOOKUP(B243,'Razzball Projections'!$B$2:$W$322,17,FALSE)</f>
        <v>49.3</v>
      </c>
      <c r="V243" s="8">
        <f>VLOOKUP(B243,'Razzball Projections'!$B$2:$W$322,18,FALSE)</f>
        <v>64.8</v>
      </c>
      <c r="W243" s="8">
        <f>VLOOKUP(B243,'Razzball Projections'!$B$2:$W$322,19,FALSE)</f>
        <v>80.3</v>
      </c>
      <c r="X243" s="7">
        <f>VLOOKUP(B243,'Razzball Projections'!$B$2:$W$322,20,FALSE)</f>
        <v>0</v>
      </c>
      <c r="Y243" s="7">
        <f>VLOOKUP(B243,'Razzball Projections'!$B$2:$W$322,21,FALSE)</f>
        <v>0</v>
      </c>
      <c r="Z243" s="7">
        <f>VLOOKUP(B243,'Razzball Projections'!$B$2:$W$322,22,FALSE)</f>
        <v>0</v>
      </c>
    </row>
    <row r="244" spans="1:26">
      <c r="A244" s="6" t="e">
        <f>VLOOKUP(B244&amp;"*",'Razzball Rankings'!$B$5:$G$204,6,FALSE)</f>
        <v>#N/A</v>
      </c>
      <c r="B244" s="3" t="str">
        <f>'Razzball Projections'!B233</f>
        <v>Jason Avant</v>
      </c>
      <c r="C244" s="2" t="str">
        <f>VLOOKUP(B244,'Razzball Projections'!$B$2:$W$322,2,FALSE)</f>
        <v>WR</v>
      </c>
      <c r="D244" s="2" t="str">
        <f>VLOOKUP(B244,'Razzball Projections'!$B$2:$W$322,3,FALSE)</f>
        <v>CAR</v>
      </c>
      <c r="F244" s="8" t="e">
        <f>VLOOKUP(B244,'Fantasy Pros ECR'!$B$6:$H$312,7,FALSE)</f>
        <v>#N/A</v>
      </c>
      <c r="G244" s="8" t="e">
        <f>VLOOKUP(B244,'Fantasy Pros ADP'!$B$6:$M$253,12,FALSE)</f>
        <v>#N/A</v>
      </c>
      <c r="H244" s="2">
        <f>VLOOKUP(B244,'Razzball Projections'!$B$2:$W$322,4,FALSE)</f>
        <v>0</v>
      </c>
      <c r="I244" s="2">
        <f>VLOOKUP(B244,'Razzball Projections'!$B$2:$W$322,5,FALSE)</f>
        <v>0</v>
      </c>
      <c r="J244" s="2">
        <f>VLOOKUP(B244,'Razzball Projections'!$B$2:$W$322,6,FALSE)</f>
        <v>0</v>
      </c>
      <c r="K244" s="2">
        <f>VLOOKUP(B244,'Razzball Projections'!$B$2:$W$322,7,FALSE)</f>
        <v>0</v>
      </c>
      <c r="L244" s="2">
        <f>VLOOKUP(B244,'Razzball Projections'!$B$2:$W$322,8,FALSE)</f>
        <v>0</v>
      </c>
      <c r="M244" s="2">
        <f>VLOOKUP(B244,'Razzball Projections'!$B$2:$W$322,9,FALSE)</f>
        <v>0</v>
      </c>
      <c r="N244" s="2">
        <f>VLOOKUP(B244,'Razzball Projections'!$B$2:$W$322,10,FALSE)</f>
        <v>0</v>
      </c>
      <c r="O244" s="2">
        <f>VLOOKUP(B244,'Razzball Projections'!$B$2:$W$322,11,FALSE)</f>
        <v>0</v>
      </c>
      <c r="P244" s="2">
        <f>VLOOKUP(B244,'Razzball Projections'!$B$2:$W$322,12,FALSE)</f>
        <v>0</v>
      </c>
      <c r="Q244" s="2">
        <f>VLOOKUP(B244,'Razzball Projections'!$B$2:$W$322,13,FALSE)</f>
        <v>1</v>
      </c>
      <c r="R244" s="2">
        <f>VLOOKUP(B244,'Razzball Projections'!$B$2:$W$322,14,FALSE)</f>
        <v>31</v>
      </c>
      <c r="S244" s="2">
        <f>VLOOKUP(B244,'Razzball Projections'!$B$2:$W$322,15,FALSE)</f>
        <v>365</v>
      </c>
      <c r="T244" s="2">
        <f>VLOOKUP(B244,'Razzball Projections'!$B$2:$W$322,16,FALSE)</f>
        <v>2</v>
      </c>
      <c r="U244" s="8">
        <f>VLOOKUP(B244,'Razzball Projections'!$B$2:$W$322,17,FALSE)</f>
        <v>48.11</v>
      </c>
      <c r="V244" s="8">
        <f>VLOOKUP(B244,'Razzball Projections'!$B$2:$W$322,18,FALSE)</f>
        <v>63.41</v>
      </c>
      <c r="W244" s="8">
        <f>VLOOKUP(B244,'Razzball Projections'!$B$2:$W$322,19,FALSE)</f>
        <v>78.709999999999994</v>
      </c>
      <c r="X244" s="7">
        <f>VLOOKUP(B244,'Razzball Projections'!$B$2:$W$322,20,FALSE)</f>
        <v>0</v>
      </c>
      <c r="Y244" s="7">
        <f>VLOOKUP(B244,'Razzball Projections'!$B$2:$W$322,21,FALSE)</f>
        <v>0</v>
      </c>
      <c r="Z244" s="7">
        <f>VLOOKUP(B244,'Razzball Projections'!$B$2:$W$322,22,FALSE)</f>
        <v>0</v>
      </c>
    </row>
    <row r="245" spans="1:26">
      <c r="A245" s="6" t="e">
        <f>VLOOKUP(B245&amp;"*",'Razzball Rankings'!$B$5:$G$204,6,FALSE)</f>
        <v>#N/A</v>
      </c>
      <c r="B245" s="3" t="str">
        <f>'Razzball Projections'!B235</f>
        <v>Gavin Escobar</v>
      </c>
      <c r="C245" s="2" t="str">
        <f>VLOOKUP(B245,'Razzball Projections'!$B$2:$W$322,2,FALSE)</f>
        <v>TE</v>
      </c>
      <c r="D245" s="2" t="str">
        <f>VLOOKUP(B245,'Razzball Projections'!$B$2:$W$322,3,FALSE)</f>
        <v>DAL</v>
      </c>
      <c r="F245" s="8">
        <f>VLOOKUP(B245,'Fantasy Pros ECR'!$B$6:$H$312,7,FALSE)</f>
        <v>175</v>
      </c>
      <c r="G245" s="8" t="e">
        <f>VLOOKUP(B245,'Fantasy Pros ADP'!$B$6:$M$253,12,FALSE)</f>
        <v>#N/A</v>
      </c>
      <c r="H245" s="2">
        <f>VLOOKUP(B245,'Razzball Projections'!$B$2:$W$322,4,FALSE)</f>
        <v>0</v>
      </c>
      <c r="I245" s="2">
        <f>VLOOKUP(B245,'Razzball Projections'!$B$2:$W$322,5,FALSE)</f>
        <v>0</v>
      </c>
      <c r="J245" s="2">
        <f>VLOOKUP(B245,'Razzball Projections'!$B$2:$W$322,6,FALSE)</f>
        <v>0</v>
      </c>
      <c r="K245" s="2">
        <f>VLOOKUP(B245,'Razzball Projections'!$B$2:$W$322,7,FALSE)</f>
        <v>0</v>
      </c>
      <c r="L245" s="2">
        <f>VLOOKUP(B245,'Razzball Projections'!$B$2:$W$322,8,FALSE)</f>
        <v>0</v>
      </c>
      <c r="M245" s="2">
        <f>VLOOKUP(B245,'Razzball Projections'!$B$2:$W$322,9,FALSE)</f>
        <v>0</v>
      </c>
      <c r="N245" s="2">
        <f>VLOOKUP(B245,'Razzball Projections'!$B$2:$W$322,10,FALSE)</f>
        <v>0</v>
      </c>
      <c r="O245" s="2">
        <f>VLOOKUP(B245,'Razzball Projections'!$B$2:$W$322,11,FALSE)</f>
        <v>0</v>
      </c>
      <c r="P245" s="2">
        <f>VLOOKUP(B245,'Razzball Projections'!$B$2:$W$322,12,FALSE)</f>
        <v>0</v>
      </c>
      <c r="Q245" s="2">
        <f>VLOOKUP(B245,'Razzball Projections'!$B$2:$W$322,13,FALSE)</f>
        <v>0</v>
      </c>
      <c r="R245" s="2">
        <f>VLOOKUP(B245,'Razzball Projections'!$B$2:$W$322,14,FALSE)</f>
        <v>27</v>
      </c>
      <c r="S245" s="2">
        <f>VLOOKUP(B245,'Razzball Projections'!$B$2:$W$322,15,FALSE)</f>
        <v>327</v>
      </c>
      <c r="T245" s="2">
        <f>VLOOKUP(B245,'Razzball Projections'!$B$2:$W$322,16,FALSE)</f>
        <v>3</v>
      </c>
      <c r="U245" s="8">
        <f>VLOOKUP(B245,'Razzball Projections'!$B$2:$W$322,17,FALSE)</f>
        <v>50.7</v>
      </c>
      <c r="V245" s="8">
        <f>VLOOKUP(B245,'Razzball Projections'!$B$2:$W$322,18,FALSE)</f>
        <v>64.2</v>
      </c>
      <c r="W245" s="8">
        <f>VLOOKUP(B245,'Razzball Projections'!$B$2:$W$322,19,FALSE)</f>
        <v>77.7</v>
      </c>
      <c r="X245" s="7">
        <f>VLOOKUP(B245,'Razzball Projections'!$B$2:$W$322,20,FALSE)</f>
        <v>0</v>
      </c>
      <c r="Y245" s="7">
        <f>VLOOKUP(B245,'Razzball Projections'!$B$2:$W$322,21,FALSE)</f>
        <v>0</v>
      </c>
      <c r="Z245" s="7">
        <f>VLOOKUP(B245,'Razzball Projections'!$B$2:$W$322,22,FALSE)</f>
        <v>0</v>
      </c>
    </row>
    <row r="246" spans="1:26">
      <c r="A246" s="6" t="e">
        <f>VLOOKUP(B246&amp;"*",'Razzball Rankings'!$B$5:$G$204,6,FALSE)</f>
        <v>#N/A</v>
      </c>
      <c r="B246" s="3" t="str">
        <f>'Razzball Projections'!B236</f>
        <v>Bilal Powell</v>
      </c>
      <c r="C246" s="2" t="str">
        <f>VLOOKUP(B246,'Razzball Projections'!$B$2:$W$322,2,FALSE)</f>
        <v>RB</v>
      </c>
      <c r="D246" s="2" t="str">
        <f>VLOOKUP(B246,'Razzball Projections'!$B$2:$W$322,3,FALSE)</f>
        <v>NYJ</v>
      </c>
      <c r="F246" s="8">
        <f>VLOOKUP(B246,'Fantasy Pros ECR'!$B$6:$H$312,7,FALSE)</f>
        <v>190</v>
      </c>
      <c r="G246" s="8" t="e">
        <f>VLOOKUP(B246,'Fantasy Pros ADP'!$B$6:$M$253,12,FALSE)</f>
        <v>#N/A</v>
      </c>
      <c r="H246" s="2">
        <f>VLOOKUP(B246,'Razzball Projections'!$B$2:$W$322,4,FALSE)</f>
        <v>0</v>
      </c>
      <c r="I246" s="2">
        <f>VLOOKUP(B246,'Razzball Projections'!$B$2:$W$322,5,FALSE)</f>
        <v>0</v>
      </c>
      <c r="J246" s="2">
        <f>VLOOKUP(B246,'Razzball Projections'!$B$2:$W$322,6,FALSE)</f>
        <v>0</v>
      </c>
      <c r="K246" s="2">
        <f>VLOOKUP(B246,'Razzball Projections'!$B$2:$W$322,7,FALSE)</f>
        <v>0</v>
      </c>
      <c r="L246" s="2">
        <f>VLOOKUP(B246,'Razzball Projections'!$B$2:$W$322,8,FALSE)</f>
        <v>0</v>
      </c>
      <c r="M246" s="2">
        <f>VLOOKUP(B246,'Razzball Projections'!$B$2:$W$322,9,FALSE)</f>
        <v>0</v>
      </c>
      <c r="N246" s="2">
        <f>VLOOKUP(B246,'Razzball Projections'!$B$2:$W$322,10,FALSE)</f>
        <v>64</v>
      </c>
      <c r="O246" s="2">
        <f>VLOOKUP(B246,'Razzball Projections'!$B$2:$W$322,11,FALSE)</f>
        <v>255</v>
      </c>
      <c r="P246" s="2">
        <f>VLOOKUP(B246,'Razzball Projections'!$B$2:$W$322,12,FALSE)</f>
        <v>1</v>
      </c>
      <c r="Q246" s="2">
        <f>VLOOKUP(B246,'Razzball Projections'!$B$2:$W$322,13,FALSE)</f>
        <v>0</v>
      </c>
      <c r="R246" s="2">
        <f>VLOOKUP(B246,'Razzball Projections'!$B$2:$W$322,14,FALSE)</f>
        <v>26</v>
      </c>
      <c r="S246" s="2">
        <f>VLOOKUP(B246,'Razzball Projections'!$B$2:$W$322,15,FALSE)</f>
        <v>171</v>
      </c>
      <c r="T246" s="2">
        <f>VLOOKUP(B246,'Razzball Projections'!$B$2:$W$322,16,FALSE)</f>
        <v>0</v>
      </c>
      <c r="U246" s="8">
        <f>VLOOKUP(B246,'Razzball Projections'!$B$2:$W$322,17,FALSE)</f>
        <v>51.6</v>
      </c>
      <c r="V246" s="8">
        <f>VLOOKUP(B246,'Razzball Projections'!$B$2:$W$322,18,FALSE)</f>
        <v>64.599999999999994</v>
      </c>
      <c r="W246" s="8">
        <f>VLOOKUP(B246,'Razzball Projections'!$B$2:$W$322,19,FALSE)</f>
        <v>77.599999999999994</v>
      </c>
      <c r="X246" s="7">
        <f>VLOOKUP(B246,'Razzball Projections'!$B$2:$W$322,20,FALSE)</f>
        <v>0</v>
      </c>
      <c r="Y246" s="7">
        <f>VLOOKUP(B246,'Razzball Projections'!$B$2:$W$322,21,FALSE)</f>
        <v>0</v>
      </c>
      <c r="Z246" s="7">
        <f>VLOOKUP(B246,'Razzball Projections'!$B$2:$W$322,22,FALSE)</f>
        <v>0</v>
      </c>
    </row>
    <row r="247" spans="1:26">
      <c r="A247" s="6" t="e">
        <f>VLOOKUP(B247&amp;"*",'Razzball Rankings'!$B$5:$G$204,6,FALSE)</f>
        <v>#N/A</v>
      </c>
      <c r="B247" s="3" t="str">
        <f>'Razzball Projections'!B238</f>
        <v>Marlon Brown</v>
      </c>
      <c r="C247" s="2" t="str">
        <f>VLOOKUP(B247,'Razzball Projections'!$B$2:$W$322,2,FALSE)</f>
        <v>WR</v>
      </c>
      <c r="D247" s="2" t="str">
        <f>VLOOKUP(B247,'Razzball Projections'!$B$2:$W$322,3,FALSE)</f>
        <v>BAL</v>
      </c>
      <c r="F247" s="8">
        <f>VLOOKUP(B247,'Fantasy Pros ECR'!$B$6:$H$312,7,FALSE)</f>
        <v>191.625</v>
      </c>
      <c r="G247" s="8" t="e">
        <f>VLOOKUP(B247,'Fantasy Pros ADP'!$B$6:$M$253,12,FALSE)</f>
        <v>#N/A</v>
      </c>
      <c r="H247" s="2">
        <f>VLOOKUP(B247,'Razzball Projections'!$B$2:$W$322,4,FALSE)</f>
        <v>0</v>
      </c>
      <c r="I247" s="2">
        <f>VLOOKUP(B247,'Razzball Projections'!$B$2:$W$322,5,FALSE)</f>
        <v>0</v>
      </c>
      <c r="J247" s="2">
        <f>VLOOKUP(B247,'Razzball Projections'!$B$2:$W$322,6,FALSE)</f>
        <v>0</v>
      </c>
      <c r="K247" s="2">
        <f>VLOOKUP(B247,'Razzball Projections'!$B$2:$W$322,7,FALSE)</f>
        <v>0</v>
      </c>
      <c r="L247" s="2">
        <f>VLOOKUP(B247,'Razzball Projections'!$B$2:$W$322,8,FALSE)</f>
        <v>0</v>
      </c>
      <c r="M247" s="2">
        <f>VLOOKUP(B247,'Razzball Projections'!$B$2:$W$322,9,FALSE)</f>
        <v>0</v>
      </c>
      <c r="N247" s="2">
        <f>VLOOKUP(B247,'Razzball Projections'!$B$2:$W$322,10,FALSE)</f>
        <v>0</v>
      </c>
      <c r="O247" s="2">
        <f>VLOOKUP(B247,'Razzball Projections'!$B$2:$W$322,11,FALSE)</f>
        <v>0</v>
      </c>
      <c r="P247" s="2">
        <f>VLOOKUP(B247,'Razzball Projections'!$B$2:$W$322,12,FALSE)</f>
        <v>0</v>
      </c>
      <c r="Q247" s="2">
        <f>VLOOKUP(B247,'Razzball Projections'!$B$2:$W$322,13,FALSE)</f>
        <v>0</v>
      </c>
      <c r="R247" s="2">
        <f>VLOOKUP(B247,'Razzball Projections'!$B$2:$W$322,14,FALSE)</f>
        <v>29</v>
      </c>
      <c r="S247" s="2">
        <f>VLOOKUP(B247,'Razzball Projections'!$B$2:$W$322,15,FALSE)</f>
        <v>359</v>
      </c>
      <c r="T247" s="2">
        <f>VLOOKUP(B247,'Razzball Projections'!$B$2:$W$322,16,FALSE)</f>
        <v>2</v>
      </c>
      <c r="U247" s="8">
        <f>VLOOKUP(B247,'Razzball Projections'!$B$2:$W$322,17,FALSE)</f>
        <v>47.93</v>
      </c>
      <c r="V247" s="8">
        <f>VLOOKUP(B247,'Razzball Projections'!$B$2:$W$322,18,FALSE)</f>
        <v>62.43</v>
      </c>
      <c r="W247" s="8">
        <f>VLOOKUP(B247,'Razzball Projections'!$B$2:$W$322,19,FALSE)</f>
        <v>76.930000000000007</v>
      </c>
      <c r="X247" s="7">
        <f>VLOOKUP(B247,'Razzball Projections'!$B$2:$W$322,20,FALSE)</f>
        <v>0</v>
      </c>
      <c r="Y247" s="7">
        <f>VLOOKUP(B247,'Razzball Projections'!$B$2:$W$322,21,FALSE)</f>
        <v>0</v>
      </c>
      <c r="Z247" s="7">
        <f>VLOOKUP(B247,'Razzball Projections'!$B$2:$W$322,22,FALSE)</f>
        <v>0</v>
      </c>
    </row>
    <row r="248" spans="1:26">
      <c r="A248" s="6" t="e">
        <f>VLOOKUP(B248&amp;"*",'Razzball Rankings'!$B$5:$G$204,6,FALSE)</f>
        <v>#N/A</v>
      </c>
      <c r="B248" s="3" t="str">
        <f>'Razzball Projections'!B239</f>
        <v>Darrius Heyward-Bey</v>
      </c>
      <c r="C248" s="2" t="str">
        <f>VLOOKUP(B248,'Razzball Projections'!$B$2:$W$322,2,FALSE)</f>
        <v>WR</v>
      </c>
      <c r="D248" s="2" t="str">
        <f>VLOOKUP(B248,'Razzball Projections'!$B$2:$W$322,3,FALSE)</f>
        <v>PIT</v>
      </c>
      <c r="F248" s="8" t="e">
        <f>VLOOKUP(B248,'Fantasy Pros ECR'!$B$6:$H$312,7,FALSE)</f>
        <v>#N/A</v>
      </c>
      <c r="G248" s="8" t="e">
        <f>VLOOKUP(B248,'Fantasy Pros ADP'!$B$6:$M$253,12,FALSE)</f>
        <v>#N/A</v>
      </c>
      <c r="H248" s="2">
        <f>VLOOKUP(B248,'Razzball Projections'!$B$2:$W$322,4,FALSE)</f>
        <v>0</v>
      </c>
      <c r="I248" s="2">
        <f>VLOOKUP(B248,'Razzball Projections'!$B$2:$W$322,5,FALSE)</f>
        <v>0</v>
      </c>
      <c r="J248" s="2">
        <f>VLOOKUP(B248,'Razzball Projections'!$B$2:$W$322,6,FALSE)</f>
        <v>0</v>
      </c>
      <c r="K248" s="2">
        <f>VLOOKUP(B248,'Razzball Projections'!$B$2:$W$322,7,FALSE)</f>
        <v>0</v>
      </c>
      <c r="L248" s="2">
        <f>VLOOKUP(B248,'Razzball Projections'!$B$2:$W$322,8,FALSE)</f>
        <v>0</v>
      </c>
      <c r="M248" s="2">
        <f>VLOOKUP(B248,'Razzball Projections'!$B$2:$W$322,9,FALSE)</f>
        <v>0</v>
      </c>
      <c r="N248" s="2">
        <f>VLOOKUP(B248,'Razzball Projections'!$B$2:$W$322,10,FALSE)</f>
        <v>0</v>
      </c>
      <c r="O248" s="2">
        <f>VLOOKUP(B248,'Razzball Projections'!$B$2:$W$322,11,FALSE)</f>
        <v>0</v>
      </c>
      <c r="P248" s="2">
        <f>VLOOKUP(B248,'Razzball Projections'!$B$2:$W$322,12,FALSE)</f>
        <v>0</v>
      </c>
      <c r="Q248" s="2">
        <f>VLOOKUP(B248,'Razzball Projections'!$B$2:$W$322,13,FALSE)</f>
        <v>1</v>
      </c>
      <c r="R248" s="2">
        <f>VLOOKUP(B248,'Razzball Projections'!$B$2:$W$322,14,FALSE)</f>
        <v>28</v>
      </c>
      <c r="S248" s="2">
        <f>VLOOKUP(B248,'Razzball Projections'!$B$2:$W$322,15,FALSE)</f>
        <v>425</v>
      </c>
      <c r="T248" s="2">
        <f>VLOOKUP(B248,'Razzball Projections'!$B$2:$W$322,16,FALSE)</f>
        <v>1</v>
      </c>
      <c r="U248" s="8">
        <f>VLOOKUP(B248,'Razzball Projections'!$B$2:$W$322,17,FALSE)</f>
        <v>47.5</v>
      </c>
      <c r="V248" s="8">
        <f>VLOOKUP(B248,'Razzball Projections'!$B$2:$W$322,18,FALSE)</f>
        <v>61.5</v>
      </c>
      <c r="W248" s="8">
        <f>VLOOKUP(B248,'Razzball Projections'!$B$2:$W$322,19,FALSE)</f>
        <v>75.5</v>
      </c>
      <c r="X248" s="7">
        <f>VLOOKUP(B248,'Razzball Projections'!$B$2:$W$322,20,FALSE)</f>
        <v>0</v>
      </c>
      <c r="Y248" s="7">
        <f>VLOOKUP(B248,'Razzball Projections'!$B$2:$W$322,21,FALSE)</f>
        <v>0</v>
      </c>
      <c r="Z248" s="7">
        <f>VLOOKUP(B248,'Razzball Projections'!$B$2:$W$322,22,FALSE)</f>
        <v>0</v>
      </c>
    </row>
    <row r="249" spans="1:26">
      <c r="A249" s="6" t="e">
        <f>VLOOKUP(B249&amp;"*",'Razzball Rankings'!$B$5:$G$204,6,FALSE)</f>
        <v>#N/A</v>
      </c>
      <c r="B249" s="3" t="str">
        <f>'Razzball Projections'!B240</f>
        <v>Robert Housler</v>
      </c>
      <c r="C249" s="2" t="str">
        <f>VLOOKUP(B249,'Razzball Projections'!$B$2:$W$322,2,FALSE)</f>
        <v>TE</v>
      </c>
      <c r="D249" s="2" t="str">
        <f>VLOOKUP(B249,'Razzball Projections'!$B$2:$W$322,3,FALSE)</f>
        <v>ARI</v>
      </c>
      <c r="F249" s="8" t="e">
        <f>VLOOKUP(B249,'Fantasy Pros ECR'!$B$6:$H$312,7,FALSE)</f>
        <v>#N/A</v>
      </c>
      <c r="G249" s="8" t="e">
        <f>VLOOKUP(B249,'Fantasy Pros ADP'!$B$6:$M$253,12,FALSE)</f>
        <v>#N/A</v>
      </c>
      <c r="H249" s="2">
        <f>VLOOKUP(B249,'Razzball Projections'!$B$2:$W$322,4,FALSE)</f>
        <v>0</v>
      </c>
      <c r="I249" s="2">
        <f>VLOOKUP(B249,'Razzball Projections'!$B$2:$W$322,5,FALSE)</f>
        <v>0</v>
      </c>
      <c r="J249" s="2">
        <f>VLOOKUP(B249,'Razzball Projections'!$B$2:$W$322,6,FALSE)</f>
        <v>0</v>
      </c>
      <c r="K249" s="2">
        <f>VLOOKUP(B249,'Razzball Projections'!$B$2:$W$322,7,FALSE)</f>
        <v>0</v>
      </c>
      <c r="L249" s="2">
        <f>VLOOKUP(B249,'Razzball Projections'!$B$2:$W$322,8,FALSE)</f>
        <v>0</v>
      </c>
      <c r="M249" s="2">
        <f>VLOOKUP(B249,'Razzball Projections'!$B$2:$W$322,9,FALSE)</f>
        <v>0</v>
      </c>
      <c r="N249" s="2">
        <f>VLOOKUP(B249,'Razzball Projections'!$B$2:$W$322,10,FALSE)</f>
        <v>0</v>
      </c>
      <c r="O249" s="2">
        <f>VLOOKUP(B249,'Razzball Projections'!$B$2:$W$322,11,FALSE)</f>
        <v>0</v>
      </c>
      <c r="P249" s="2">
        <f>VLOOKUP(B249,'Razzball Projections'!$B$2:$W$322,12,FALSE)</f>
        <v>0</v>
      </c>
      <c r="Q249" s="2">
        <f>VLOOKUP(B249,'Razzball Projections'!$B$2:$W$322,13,FALSE)</f>
        <v>0</v>
      </c>
      <c r="R249" s="2">
        <f>VLOOKUP(B249,'Razzball Projections'!$B$2:$W$322,14,FALSE)</f>
        <v>33</v>
      </c>
      <c r="S249" s="2">
        <f>VLOOKUP(B249,'Razzball Projections'!$B$2:$W$322,15,FALSE)</f>
        <v>353</v>
      </c>
      <c r="T249" s="2">
        <f>VLOOKUP(B249,'Razzball Projections'!$B$2:$W$322,16,FALSE)</f>
        <v>1</v>
      </c>
      <c r="U249" s="8">
        <f>VLOOKUP(B249,'Razzball Projections'!$B$2:$W$322,17,FALSE)</f>
        <v>41.3</v>
      </c>
      <c r="V249" s="8">
        <f>VLOOKUP(B249,'Razzball Projections'!$B$2:$W$322,18,FALSE)</f>
        <v>57.8</v>
      </c>
      <c r="W249" s="8">
        <f>VLOOKUP(B249,'Razzball Projections'!$B$2:$W$322,19,FALSE)</f>
        <v>74.3</v>
      </c>
      <c r="X249" s="7">
        <f>VLOOKUP(B249,'Razzball Projections'!$B$2:$W$322,20,FALSE)</f>
        <v>0</v>
      </c>
      <c r="Y249" s="7">
        <f>VLOOKUP(B249,'Razzball Projections'!$B$2:$W$322,21,FALSE)</f>
        <v>0</v>
      </c>
      <c r="Z249" s="7">
        <f>VLOOKUP(B249,'Razzball Projections'!$B$2:$W$322,22,FALSE)</f>
        <v>0</v>
      </c>
    </row>
    <row r="250" spans="1:26">
      <c r="A250" s="6" t="e">
        <f>VLOOKUP(B250&amp;"*",'Razzball Rankings'!$B$5:$G$204,6,FALSE)</f>
        <v>#N/A</v>
      </c>
      <c r="B250" s="3" t="str">
        <f>'Razzball Projections'!B241</f>
        <v>Kenbrell Thompkins</v>
      </c>
      <c r="C250" s="2" t="str">
        <f>VLOOKUP(B250,'Razzball Projections'!$B$2:$W$322,2,FALSE)</f>
        <v>WR</v>
      </c>
      <c r="D250" s="2" t="str">
        <f>VLOOKUP(B250,'Razzball Projections'!$B$2:$W$322,3,FALSE)</f>
        <v>NE</v>
      </c>
      <c r="F250" s="8">
        <f>VLOOKUP(B250,'Fantasy Pros ECR'!$B$6:$H$312,7,FALSE)</f>
        <v>162.1176471</v>
      </c>
      <c r="G250" s="8">
        <f>VLOOKUP(B250,'Fantasy Pros ADP'!$B$6:$M$253,12,FALSE)</f>
        <v>175</v>
      </c>
      <c r="H250" s="2">
        <f>VLOOKUP(B250,'Razzball Projections'!$B$2:$W$322,4,FALSE)</f>
        <v>0</v>
      </c>
      <c r="I250" s="2">
        <f>VLOOKUP(B250,'Razzball Projections'!$B$2:$W$322,5,FALSE)</f>
        <v>0</v>
      </c>
      <c r="J250" s="2">
        <f>VLOOKUP(B250,'Razzball Projections'!$B$2:$W$322,6,FALSE)</f>
        <v>0</v>
      </c>
      <c r="K250" s="2">
        <f>VLOOKUP(B250,'Razzball Projections'!$B$2:$W$322,7,FALSE)</f>
        <v>0</v>
      </c>
      <c r="L250" s="2">
        <f>VLOOKUP(B250,'Razzball Projections'!$B$2:$W$322,8,FALSE)</f>
        <v>0</v>
      </c>
      <c r="M250" s="2">
        <f>VLOOKUP(B250,'Razzball Projections'!$B$2:$W$322,9,FALSE)</f>
        <v>0</v>
      </c>
      <c r="N250" s="2">
        <f>VLOOKUP(B250,'Razzball Projections'!$B$2:$W$322,10,FALSE)</f>
        <v>0</v>
      </c>
      <c r="O250" s="2">
        <f>VLOOKUP(B250,'Razzball Projections'!$B$2:$W$322,11,FALSE)</f>
        <v>0</v>
      </c>
      <c r="P250" s="2">
        <f>VLOOKUP(B250,'Razzball Projections'!$B$2:$W$322,12,FALSE)</f>
        <v>0</v>
      </c>
      <c r="Q250" s="2">
        <f>VLOOKUP(B250,'Razzball Projections'!$B$2:$W$322,13,FALSE)</f>
        <v>0</v>
      </c>
      <c r="R250" s="2">
        <f>VLOOKUP(B250,'Razzball Projections'!$B$2:$W$322,14,FALSE)</f>
        <v>26</v>
      </c>
      <c r="S250" s="2">
        <f>VLOOKUP(B250,'Razzball Projections'!$B$2:$W$322,15,FALSE)</f>
        <v>368</v>
      </c>
      <c r="T250" s="2">
        <f>VLOOKUP(B250,'Razzball Projections'!$B$2:$W$322,16,FALSE)</f>
        <v>2</v>
      </c>
      <c r="U250" s="8">
        <f>VLOOKUP(B250,'Razzball Projections'!$B$2:$W$322,17,FALSE)</f>
        <v>48.21</v>
      </c>
      <c r="V250" s="8">
        <f>VLOOKUP(B250,'Razzball Projections'!$B$2:$W$322,18,FALSE)</f>
        <v>61.16</v>
      </c>
      <c r="W250" s="8">
        <f>VLOOKUP(B250,'Razzball Projections'!$B$2:$W$322,19,FALSE)</f>
        <v>74.11</v>
      </c>
      <c r="X250" s="7">
        <f>VLOOKUP(B250,'Razzball Projections'!$B$2:$W$322,20,FALSE)</f>
        <v>0</v>
      </c>
      <c r="Y250" s="7">
        <f>VLOOKUP(B250,'Razzball Projections'!$B$2:$W$322,21,FALSE)</f>
        <v>0</v>
      </c>
      <c r="Z250" s="7">
        <f>VLOOKUP(B250,'Razzball Projections'!$B$2:$W$322,22,FALSE)</f>
        <v>0</v>
      </c>
    </row>
    <row r="251" spans="1:26">
      <c r="A251" s="6" t="e">
        <f>VLOOKUP(B251&amp;"*",'Razzball Rankings'!$B$5:$G$204,6,FALSE)</f>
        <v>#N/A</v>
      </c>
      <c r="B251" s="3" t="str">
        <f>'Razzball Projections'!B243</f>
        <v>Marquess Wilson</v>
      </c>
      <c r="C251" s="2" t="str">
        <f>VLOOKUP(B251,'Razzball Projections'!$B$2:$W$322,2,FALSE)</f>
        <v>WR</v>
      </c>
      <c r="D251" s="2" t="str">
        <f>VLOOKUP(B251,'Razzball Projections'!$B$2:$W$322,3,FALSE)</f>
        <v>CHI</v>
      </c>
      <c r="F251" s="8" t="e">
        <f>VLOOKUP(B251,'Fantasy Pros ECR'!$B$6:$H$312,7,FALSE)</f>
        <v>#N/A</v>
      </c>
      <c r="G251" s="8" t="e">
        <f>VLOOKUP(B251,'Fantasy Pros ADP'!$B$6:$M$253,12,FALSE)</f>
        <v>#N/A</v>
      </c>
      <c r="H251" s="2">
        <f>VLOOKUP(B251,'Razzball Projections'!$B$2:$W$322,4,FALSE)</f>
        <v>0</v>
      </c>
      <c r="I251" s="2">
        <f>VLOOKUP(B251,'Razzball Projections'!$B$2:$W$322,5,FALSE)</f>
        <v>0</v>
      </c>
      <c r="J251" s="2">
        <f>VLOOKUP(B251,'Razzball Projections'!$B$2:$W$322,6,FALSE)</f>
        <v>0</v>
      </c>
      <c r="K251" s="2">
        <f>VLOOKUP(B251,'Razzball Projections'!$B$2:$W$322,7,FALSE)</f>
        <v>0</v>
      </c>
      <c r="L251" s="2">
        <f>VLOOKUP(B251,'Razzball Projections'!$B$2:$W$322,8,FALSE)</f>
        <v>0</v>
      </c>
      <c r="M251" s="2">
        <f>VLOOKUP(B251,'Razzball Projections'!$B$2:$W$322,9,FALSE)</f>
        <v>0</v>
      </c>
      <c r="N251" s="2">
        <f>VLOOKUP(B251,'Razzball Projections'!$B$2:$W$322,10,FALSE)</f>
        <v>0</v>
      </c>
      <c r="O251" s="2">
        <f>VLOOKUP(B251,'Razzball Projections'!$B$2:$W$322,11,FALSE)</f>
        <v>0</v>
      </c>
      <c r="P251" s="2">
        <f>VLOOKUP(B251,'Razzball Projections'!$B$2:$W$322,12,FALSE)</f>
        <v>0</v>
      </c>
      <c r="Q251" s="2">
        <f>VLOOKUP(B251,'Razzball Projections'!$B$2:$W$322,13,FALSE)</f>
        <v>0</v>
      </c>
      <c r="R251" s="2">
        <f>VLOOKUP(B251,'Razzball Projections'!$B$2:$W$322,14,FALSE)</f>
        <v>24</v>
      </c>
      <c r="S251" s="2">
        <f>VLOOKUP(B251,'Razzball Projections'!$B$2:$W$322,15,FALSE)</f>
        <v>343</v>
      </c>
      <c r="T251" s="2">
        <f>VLOOKUP(B251,'Razzball Projections'!$B$2:$W$322,16,FALSE)</f>
        <v>3</v>
      </c>
      <c r="U251" s="8">
        <f>VLOOKUP(B251,'Razzball Projections'!$B$2:$W$322,17,FALSE)</f>
        <v>49.89</v>
      </c>
      <c r="V251" s="8">
        <f>VLOOKUP(B251,'Razzball Projections'!$B$2:$W$322,18,FALSE)</f>
        <v>61.74</v>
      </c>
      <c r="W251" s="8">
        <f>VLOOKUP(B251,'Razzball Projections'!$B$2:$W$322,19,FALSE)</f>
        <v>73.59</v>
      </c>
      <c r="X251" s="7">
        <f>VLOOKUP(B251,'Razzball Projections'!$B$2:$W$322,20,FALSE)</f>
        <v>0</v>
      </c>
      <c r="Y251" s="7">
        <f>VLOOKUP(B251,'Razzball Projections'!$B$2:$W$322,21,FALSE)</f>
        <v>0</v>
      </c>
      <c r="Z251" s="7">
        <f>VLOOKUP(B251,'Razzball Projections'!$B$2:$W$322,22,FALSE)</f>
        <v>0</v>
      </c>
    </row>
    <row r="252" spans="1:26">
      <c r="A252" s="6" t="e">
        <f>VLOOKUP(B252&amp;"*",'Razzball Rankings'!$B$5:$G$204,6,FALSE)</f>
        <v>#N/A</v>
      </c>
      <c r="B252" s="3" t="str">
        <f>'Razzball Projections'!B244</f>
        <v>Brandon Pettigrew</v>
      </c>
      <c r="C252" s="2" t="str">
        <f>VLOOKUP(B252,'Razzball Projections'!$B$2:$W$322,2,FALSE)</f>
        <v>TE</v>
      </c>
      <c r="D252" s="2" t="str">
        <f>VLOOKUP(B252,'Razzball Projections'!$B$2:$W$322,3,FALSE)</f>
        <v>DET</v>
      </c>
      <c r="F252" s="8">
        <f>VLOOKUP(B252,'Fantasy Pros ECR'!$B$6:$H$312,7,FALSE)</f>
        <v>197</v>
      </c>
      <c r="G252" s="8" t="e">
        <f>VLOOKUP(B252,'Fantasy Pros ADP'!$B$6:$M$253,12,FALSE)</f>
        <v>#N/A</v>
      </c>
      <c r="H252" s="2">
        <f>VLOOKUP(B252,'Razzball Projections'!$B$2:$W$322,4,FALSE)</f>
        <v>0</v>
      </c>
      <c r="I252" s="2">
        <f>VLOOKUP(B252,'Razzball Projections'!$B$2:$W$322,5,FALSE)</f>
        <v>0</v>
      </c>
      <c r="J252" s="2">
        <f>VLOOKUP(B252,'Razzball Projections'!$B$2:$W$322,6,FALSE)</f>
        <v>0</v>
      </c>
      <c r="K252" s="2">
        <f>VLOOKUP(B252,'Razzball Projections'!$B$2:$W$322,7,FALSE)</f>
        <v>0</v>
      </c>
      <c r="L252" s="2">
        <f>VLOOKUP(B252,'Razzball Projections'!$B$2:$W$322,8,FALSE)</f>
        <v>0</v>
      </c>
      <c r="M252" s="2">
        <f>VLOOKUP(B252,'Razzball Projections'!$B$2:$W$322,9,FALSE)</f>
        <v>0</v>
      </c>
      <c r="N252" s="2">
        <f>VLOOKUP(B252,'Razzball Projections'!$B$2:$W$322,10,FALSE)</f>
        <v>0</v>
      </c>
      <c r="O252" s="2">
        <f>VLOOKUP(B252,'Razzball Projections'!$B$2:$W$322,11,FALSE)</f>
        <v>0</v>
      </c>
      <c r="P252" s="2">
        <f>VLOOKUP(B252,'Razzball Projections'!$B$2:$W$322,12,FALSE)</f>
        <v>0</v>
      </c>
      <c r="Q252" s="2">
        <f>VLOOKUP(B252,'Razzball Projections'!$B$2:$W$322,13,FALSE)</f>
        <v>1</v>
      </c>
      <c r="R252" s="2">
        <f>VLOOKUP(B252,'Razzball Projections'!$B$2:$W$322,14,FALSE)</f>
        <v>32</v>
      </c>
      <c r="S252" s="2">
        <f>VLOOKUP(B252,'Razzball Projections'!$B$2:$W$322,15,FALSE)</f>
        <v>307</v>
      </c>
      <c r="T252" s="2">
        <f>VLOOKUP(B252,'Razzball Projections'!$B$2:$W$322,16,FALSE)</f>
        <v>2</v>
      </c>
      <c r="U252" s="8">
        <f>VLOOKUP(B252,'Razzball Projections'!$B$2:$W$322,17,FALSE)</f>
        <v>40.700000000000003</v>
      </c>
      <c r="V252" s="8">
        <f>VLOOKUP(B252,'Razzball Projections'!$B$2:$W$322,18,FALSE)</f>
        <v>56.7</v>
      </c>
      <c r="W252" s="8">
        <f>VLOOKUP(B252,'Razzball Projections'!$B$2:$W$322,19,FALSE)</f>
        <v>72.7</v>
      </c>
      <c r="X252" s="7">
        <f>VLOOKUP(B252,'Razzball Projections'!$B$2:$W$322,20,FALSE)</f>
        <v>0</v>
      </c>
      <c r="Y252" s="7">
        <f>VLOOKUP(B252,'Razzball Projections'!$B$2:$W$322,21,FALSE)</f>
        <v>0</v>
      </c>
      <c r="Z252" s="7">
        <f>VLOOKUP(B252,'Razzball Projections'!$B$2:$W$322,22,FALSE)</f>
        <v>0</v>
      </c>
    </row>
    <row r="253" spans="1:26">
      <c r="A253" s="6" t="e">
        <f>VLOOKUP(B253&amp;"*",'Razzball Rankings'!$B$5:$G$204,6,FALSE)</f>
        <v>#N/A</v>
      </c>
      <c r="B253" s="3" t="str">
        <f>'Razzball Projections'!B245</f>
        <v>Jarvis Landry</v>
      </c>
      <c r="C253" s="2" t="str">
        <f>VLOOKUP(B253,'Razzball Projections'!$B$2:$W$322,2,FALSE)</f>
        <v>WR</v>
      </c>
      <c r="D253" s="2" t="str">
        <f>VLOOKUP(B253,'Razzball Projections'!$B$2:$W$322,3,FALSE)</f>
        <v>MIA</v>
      </c>
      <c r="F253" s="8">
        <f>VLOOKUP(B253,'Fantasy Pros ECR'!$B$6:$H$312,7,FALSE)</f>
        <v>235.5</v>
      </c>
      <c r="G253" s="8" t="e">
        <f>VLOOKUP(B253,'Fantasy Pros ADP'!$B$6:$M$253,12,FALSE)</f>
        <v>#N/A</v>
      </c>
      <c r="H253" s="2">
        <f>VLOOKUP(B253,'Razzball Projections'!$B$2:$W$322,4,FALSE)</f>
        <v>0</v>
      </c>
      <c r="I253" s="2">
        <f>VLOOKUP(B253,'Razzball Projections'!$B$2:$W$322,5,FALSE)</f>
        <v>0</v>
      </c>
      <c r="J253" s="2">
        <f>VLOOKUP(B253,'Razzball Projections'!$B$2:$W$322,6,FALSE)</f>
        <v>0</v>
      </c>
      <c r="K253" s="2">
        <f>VLOOKUP(B253,'Razzball Projections'!$B$2:$W$322,7,FALSE)</f>
        <v>0</v>
      </c>
      <c r="L253" s="2">
        <f>VLOOKUP(B253,'Razzball Projections'!$B$2:$W$322,8,FALSE)</f>
        <v>0</v>
      </c>
      <c r="M253" s="2">
        <f>VLOOKUP(B253,'Razzball Projections'!$B$2:$W$322,9,FALSE)</f>
        <v>0</v>
      </c>
      <c r="N253" s="2">
        <f>VLOOKUP(B253,'Razzball Projections'!$B$2:$W$322,10,FALSE)</f>
        <v>0</v>
      </c>
      <c r="O253" s="2">
        <f>VLOOKUP(B253,'Razzball Projections'!$B$2:$W$322,11,FALSE)</f>
        <v>0</v>
      </c>
      <c r="P253" s="2">
        <f>VLOOKUP(B253,'Razzball Projections'!$B$2:$W$322,12,FALSE)</f>
        <v>0</v>
      </c>
      <c r="Q253" s="2">
        <f>VLOOKUP(B253,'Razzball Projections'!$B$2:$W$322,13,FALSE)</f>
        <v>1</v>
      </c>
      <c r="R253" s="2">
        <f>VLOOKUP(B253,'Razzball Projections'!$B$2:$W$322,14,FALSE)</f>
        <v>27</v>
      </c>
      <c r="S253" s="2">
        <f>VLOOKUP(B253,'Razzball Projections'!$B$2:$W$322,15,FALSE)</f>
        <v>351</v>
      </c>
      <c r="T253" s="2">
        <f>VLOOKUP(B253,'Razzball Projections'!$B$2:$W$322,16,FALSE)</f>
        <v>2</v>
      </c>
      <c r="U253" s="8">
        <f>VLOOKUP(B253,'Razzball Projections'!$B$2:$W$322,17,FALSE)</f>
        <v>45.52</v>
      </c>
      <c r="V253" s="8">
        <f>VLOOKUP(B253,'Razzball Projections'!$B$2:$W$322,18,FALSE)</f>
        <v>59.07</v>
      </c>
      <c r="W253" s="8">
        <f>VLOOKUP(B253,'Razzball Projections'!$B$2:$W$322,19,FALSE)</f>
        <v>72.62</v>
      </c>
      <c r="X253" s="7">
        <f>VLOOKUP(B253,'Razzball Projections'!$B$2:$W$322,20,FALSE)</f>
        <v>0</v>
      </c>
      <c r="Y253" s="7">
        <f>VLOOKUP(B253,'Razzball Projections'!$B$2:$W$322,21,FALSE)</f>
        <v>0</v>
      </c>
      <c r="Z253" s="7">
        <f>VLOOKUP(B253,'Razzball Projections'!$B$2:$W$322,22,FALSE)</f>
        <v>0</v>
      </c>
    </row>
    <row r="254" spans="1:26">
      <c r="A254" s="6" t="e">
        <f>VLOOKUP(B254&amp;"*",'Razzball Rankings'!$B$5:$G$204,6,FALSE)</f>
        <v>#N/A</v>
      </c>
      <c r="B254" s="3" t="str">
        <f>'Razzball Projections'!B246</f>
        <v>Paul Richardson</v>
      </c>
      <c r="C254" s="2" t="str">
        <f>VLOOKUP(B254,'Razzball Projections'!$B$2:$W$322,2,FALSE)</f>
        <v>WR</v>
      </c>
      <c r="D254" s="2" t="str">
        <f>VLOOKUP(B254,'Razzball Projections'!$B$2:$W$322,3,FALSE)</f>
        <v>SEA</v>
      </c>
      <c r="F254" s="8">
        <f>VLOOKUP(B254,'Fantasy Pros ECR'!$B$6:$H$312,7,FALSE)</f>
        <v>223</v>
      </c>
      <c r="G254" s="8" t="e">
        <f>VLOOKUP(B254,'Fantasy Pros ADP'!$B$6:$M$253,12,FALSE)</f>
        <v>#N/A</v>
      </c>
      <c r="H254" s="2">
        <f>VLOOKUP(B254,'Razzball Projections'!$B$2:$W$322,4,FALSE)</f>
        <v>0</v>
      </c>
      <c r="I254" s="2">
        <f>VLOOKUP(B254,'Razzball Projections'!$B$2:$W$322,5,FALSE)</f>
        <v>0</v>
      </c>
      <c r="J254" s="2">
        <f>VLOOKUP(B254,'Razzball Projections'!$B$2:$W$322,6,FALSE)</f>
        <v>0</v>
      </c>
      <c r="K254" s="2">
        <f>VLOOKUP(B254,'Razzball Projections'!$B$2:$W$322,7,FALSE)</f>
        <v>0</v>
      </c>
      <c r="L254" s="2">
        <f>VLOOKUP(B254,'Razzball Projections'!$B$2:$W$322,8,FALSE)</f>
        <v>0</v>
      </c>
      <c r="M254" s="2">
        <f>VLOOKUP(B254,'Razzball Projections'!$B$2:$W$322,9,FALSE)</f>
        <v>0</v>
      </c>
      <c r="N254" s="2">
        <f>VLOOKUP(B254,'Razzball Projections'!$B$2:$W$322,10,FALSE)</f>
        <v>0</v>
      </c>
      <c r="O254" s="2">
        <f>VLOOKUP(B254,'Razzball Projections'!$B$2:$W$322,11,FALSE)</f>
        <v>0</v>
      </c>
      <c r="P254" s="2">
        <f>VLOOKUP(B254,'Razzball Projections'!$B$2:$W$322,12,FALSE)</f>
        <v>0</v>
      </c>
      <c r="Q254" s="2">
        <f>VLOOKUP(B254,'Razzball Projections'!$B$2:$W$322,13,FALSE)</f>
        <v>0</v>
      </c>
      <c r="R254" s="2">
        <f>VLOOKUP(B254,'Razzball Projections'!$B$2:$W$322,14,FALSE)</f>
        <v>21</v>
      </c>
      <c r="S254" s="2">
        <f>VLOOKUP(B254,'Razzball Projections'!$B$2:$W$322,15,FALSE)</f>
        <v>397</v>
      </c>
      <c r="T254" s="2">
        <f>VLOOKUP(B254,'Razzball Projections'!$B$2:$W$322,16,FALSE)</f>
        <v>2</v>
      </c>
      <c r="U254" s="8">
        <f>VLOOKUP(B254,'Razzball Projections'!$B$2:$W$322,17,FALSE)</f>
        <v>51.65</v>
      </c>
      <c r="V254" s="8">
        <f>VLOOKUP(B254,'Razzball Projections'!$B$2:$W$322,18,FALSE)</f>
        <v>61.9</v>
      </c>
      <c r="W254" s="8">
        <f>VLOOKUP(B254,'Razzball Projections'!$B$2:$W$322,19,FALSE)</f>
        <v>72.150000000000006</v>
      </c>
      <c r="X254" s="7">
        <f>VLOOKUP(B254,'Razzball Projections'!$B$2:$W$322,20,FALSE)</f>
        <v>0</v>
      </c>
      <c r="Y254" s="7">
        <f>VLOOKUP(B254,'Razzball Projections'!$B$2:$W$322,21,FALSE)</f>
        <v>0</v>
      </c>
      <c r="Z254" s="7">
        <f>VLOOKUP(B254,'Razzball Projections'!$B$2:$W$322,22,FALSE)</f>
        <v>0</v>
      </c>
    </row>
    <row r="255" spans="1:26">
      <c r="A255" s="6" t="e">
        <f>VLOOKUP(B255&amp;"*",'Razzball Rankings'!$B$5:$G$204,6,FALSE)</f>
        <v>#N/A</v>
      </c>
      <c r="B255" s="3" t="str">
        <f>'Razzball Projections'!B248</f>
        <v>Jordan Todman</v>
      </c>
      <c r="C255" s="2" t="str">
        <f>VLOOKUP(B255,'Razzball Projections'!$B$2:$W$322,2,FALSE)</f>
        <v>RB</v>
      </c>
      <c r="D255" s="2" t="str">
        <f>VLOOKUP(B255,'Razzball Projections'!$B$2:$W$322,3,FALSE)</f>
        <v>JAC</v>
      </c>
      <c r="F255" s="8">
        <f>VLOOKUP(B255,'Fantasy Pros ECR'!$B$6:$H$312,7,FALSE)</f>
        <v>183.75</v>
      </c>
      <c r="G255" s="8" t="e">
        <f>VLOOKUP(B255,'Fantasy Pros ADP'!$B$6:$M$253,12,FALSE)</f>
        <v>#N/A</v>
      </c>
      <c r="H255" s="2">
        <f>VLOOKUP(B255,'Razzball Projections'!$B$2:$W$322,4,FALSE)</f>
        <v>0</v>
      </c>
      <c r="I255" s="2">
        <f>VLOOKUP(B255,'Razzball Projections'!$B$2:$W$322,5,FALSE)</f>
        <v>0</v>
      </c>
      <c r="J255" s="2">
        <f>VLOOKUP(B255,'Razzball Projections'!$B$2:$W$322,6,FALSE)</f>
        <v>0</v>
      </c>
      <c r="K255" s="2">
        <f>VLOOKUP(B255,'Razzball Projections'!$B$2:$W$322,7,FALSE)</f>
        <v>0</v>
      </c>
      <c r="L255" s="2">
        <f>VLOOKUP(B255,'Razzball Projections'!$B$2:$W$322,8,FALSE)</f>
        <v>0</v>
      </c>
      <c r="M255" s="2">
        <f>VLOOKUP(B255,'Razzball Projections'!$B$2:$W$322,9,FALSE)</f>
        <v>0</v>
      </c>
      <c r="N255" s="2">
        <f>VLOOKUP(B255,'Razzball Projections'!$B$2:$W$322,10,FALSE)</f>
        <v>70</v>
      </c>
      <c r="O255" s="2">
        <f>VLOOKUP(B255,'Razzball Projections'!$B$2:$W$322,11,FALSE)</f>
        <v>285</v>
      </c>
      <c r="P255" s="2">
        <f>VLOOKUP(B255,'Razzball Projections'!$B$2:$W$322,12,FALSE)</f>
        <v>1</v>
      </c>
      <c r="Q255" s="2">
        <f>VLOOKUP(B255,'Razzball Projections'!$B$2:$W$322,13,FALSE)</f>
        <v>2</v>
      </c>
      <c r="R255" s="2">
        <f>VLOOKUP(B255,'Razzball Projections'!$B$2:$W$322,14,FALSE)</f>
        <v>21</v>
      </c>
      <c r="S255" s="2">
        <f>VLOOKUP(B255,'Razzball Projections'!$B$2:$W$322,15,FALSE)</f>
        <v>154</v>
      </c>
      <c r="T255" s="2">
        <f>VLOOKUP(B255,'Razzball Projections'!$B$2:$W$322,16,FALSE)</f>
        <v>1</v>
      </c>
      <c r="U255" s="8">
        <f>VLOOKUP(B255,'Razzball Projections'!$B$2:$W$322,17,FALSE)</f>
        <v>49.9</v>
      </c>
      <c r="V255" s="8">
        <f>VLOOKUP(B255,'Razzball Projections'!$B$2:$W$322,18,FALSE)</f>
        <v>60.4</v>
      </c>
      <c r="W255" s="8">
        <f>VLOOKUP(B255,'Razzball Projections'!$B$2:$W$322,19,FALSE)</f>
        <v>70.900000000000006</v>
      </c>
      <c r="X255" s="7">
        <f>VLOOKUP(B255,'Razzball Projections'!$B$2:$W$322,20,FALSE)</f>
        <v>0</v>
      </c>
      <c r="Y255" s="7">
        <f>VLOOKUP(B255,'Razzball Projections'!$B$2:$W$322,21,FALSE)</f>
        <v>0</v>
      </c>
      <c r="Z255" s="7">
        <f>VLOOKUP(B255,'Razzball Projections'!$B$2:$W$322,22,FALSE)</f>
        <v>0</v>
      </c>
    </row>
    <row r="256" spans="1:26">
      <c r="A256" s="6" t="e">
        <f>VLOOKUP(B256&amp;"*",'Razzball Rankings'!$B$5:$G$204,6,FALSE)</f>
        <v>#N/A</v>
      </c>
      <c r="B256" s="3" t="str">
        <f>'Razzball Projections'!B249</f>
        <v>Ka’Deem Carey</v>
      </c>
      <c r="C256" s="2" t="str">
        <f>VLOOKUP(B256,'Razzball Projections'!$B$2:$W$322,2,FALSE)</f>
        <v>RB</v>
      </c>
      <c r="D256" s="2" t="str">
        <f>VLOOKUP(B256,'Razzball Projections'!$B$2:$W$322,3,FALSE)</f>
        <v>CHI</v>
      </c>
      <c r="F256" s="8" t="e">
        <f>VLOOKUP(B256,'Fantasy Pros ECR'!$B$6:$H$312,7,FALSE)</f>
        <v>#N/A</v>
      </c>
      <c r="G256" s="8" t="e">
        <f>VLOOKUP(B256,'Fantasy Pros ADP'!$B$6:$M$253,12,FALSE)</f>
        <v>#N/A</v>
      </c>
      <c r="H256" s="2">
        <f>VLOOKUP(B256,'Razzball Projections'!$B$2:$W$322,4,FALSE)</f>
        <v>0</v>
      </c>
      <c r="I256" s="2">
        <f>VLOOKUP(B256,'Razzball Projections'!$B$2:$W$322,5,FALSE)</f>
        <v>0</v>
      </c>
      <c r="J256" s="2">
        <f>VLOOKUP(B256,'Razzball Projections'!$B$2:$W$322,6,FALSE)</f>
        <v>0</v>
      </c>
      <c r="K256" s="2">
        <f>VLOOKUP(B256,'Razzball Projections'!$B$2:$W$322,7,FALSE)</f>
        <v>0</v>
      </c>
      <c r="L256" s="2">
        <f>VLOOKUP(B256,'Razzball Projections'!$B$2:$W$322,8,FALSE)</f>
        <v>0</v>
      </c>
      <c r="M256" s="2">
        <f>VLOOKUP(B256,'Razzball Projections'!$B$2:$W$322,9,FALSE)</f>
        <v>0</v>
      </c>
      <c r="N256" s="2">
        <f>VLOOKUP(B256,'Razzball Projections'!$B$2:$W$322,10,FALSE)</f>
        <v>66</v>
      </c>
      <c r="O256" s="2">
        <f>VLOOKUP(B256,'Razzball Projections'!$B$2:$W$322,11,FALSE)</f>
        <v>292</v>
      </c>
      <c r="P256" s="2">
        <f>VLOOKUP(B256,'Razzball Projections'!$B$2:$W$322,12,FALSE)</f>
        <v>1</v>
      </c>
      <c r="Q256" s="2">
        <f>VLOOKUP(B256,'Razzball Projections'!$B$2:$W$322,13,FALSE)</f>
        <v>1</v>
      </c>
      <c r="R256" s="2">
        <f>VLOOKUP(B256,'Razzball Projections'!$B$2:$W$322,14,FALSE)</f>
        <v>20</v>
      </c>
      <c r="S256" s="2">
        <f>VLOOKUP(B256,'Razzball Projections'!$B$2:$W$322,15,FALSE)</f>
        <v>136</v>
      </c>
      <c r="T256" s="2">
        <f>VLOOKUP(B256,'Razzball Projections'!$B$2:$W$322,16,FALSE)</f>
        <v>1</v>
      </c>
      <c r="U256" s="8">
        <f>VLOOKUP(B256,'Razzball Projections'!$B$2:$W$322,17,FALSE)</f>
        <v>50.8</v>
      </c>
      <c r="V256" s="8">
        <f>VLOOKUP(B256,'Razzball Projections'!$B$2:$W$322,18,FALSE)</f>
        <v>60.8</v>
      </c>
      <c r="W256" s="8">
        <f>VLOOKUP(B256,'Razzball Projections'!$B$2:$W$322,19,FALSE)</f>
        <v>70.8</v>
      </c>
      <c r="X256" s="7">
        <f>VLOOKUP(B256,'Razzball Projections'!$B$2:$W$322,20,FALSE)</f>
        <v>0</v>
      </c>
      <c r="Y256" s="7">
        <f>VLOOKUP(B256,'Razzball Projections'!$B$2:$W$322,21,FALSE)</f>
        <v>0</v>
      </c>
      <c r="Z256" s="7">
        <f>VLOOKUP(B256,'Razzball Projections'!$B$2:$W$322,22,FALSE)</f>
        <v>0</v>
      </c>
    </row>
    <row r="257" spans="1:26">
      <c r="A257" s="6" t="e">
        <f>VLOOKUP(B257&amp;"*",'Razzball Rankings'!$B$5:$G$204,6,FALSE)</f>
        <v>#N/A</v>
      </c>
      <c r="B257" s="3" t="str">
        <f>'Razzball Projections'!B250</f>
        <v>Jerrel Jernigan</v>
      </c>
      <c r="C257" s="2" t="str">
        <f>VLOOKUP(B257,'Razzball Projections'!$B$2:$W$322,2,FALSE)</f>
        <v>WR</v>
      </c>
      <c r="D257" s="2" t="str">
        <f>VLOOKUP(B257,'Razzball Projections'!$B$2:$W$322,3,FALSE)</f>
        <v>NYG</v>
      </c>
      <c r="F257" s="8">
        <f>VLOOKUP(B257,'Fantasy Pros ECR'!$B$6:$H$312,7,FALSE)</f>
        <v>187.33333329999999</v>
      </c>
      <c r="G257" s="8" t="e">
        <f>VLOOKUP(B257,'Fantasy Pros ADP'!$B$6:$M$253,12,FALSE)</f>
        <v>#N/A</v>
      </c>
      <c r="H257" s="2">
        <f>VLOOKUP(B257,'Razzball Projections'!$B$2:$W$322,4,FALSE)</f>
        <v>0</v>
      </c>
      <c r="I257" s="2">
        <f>VLOOKUP(B257,'Razzball Projections'!$B$2:$W$322,5,FALSE)</f>
        <v>0</v>
      </c>
      <c r="J257" s="2">
        <f>VLOOKUP(B257,'Razzball Projections'!$B$2:$W$322,6,FALSE)</f>
        <v>0</v>
      </c>
      <c r="K257" s="2">
        <f>VLOOKUP(B257,'Razzball Projections'!$B$2:$W$322,7,FALSE)</f>
        <v>0</v>
      </c>
      <c r="L257" s="2">
        <f>VLOOKUP(B257,'Razzball Projections'!$B$2:$W$322,8,FALSE)</f>
        <v>0</v>
      </c>
      <c r="M257" s="2">
        <f>VLOOKUP(B257,'Razzball Projections'!$B$2:$W$322,9,FALSE)</f>
        <v>0</v>
      </c>
      <c r="N257" s="2">
        <f>VLOOKUP(B257,'Razzball Projections'!$B$2:$W$322,10,FALSE)</f>
        <v>2</v>
      </c>
      <c r="O257" s="2">
        <f>VLOOKUP(B257,'Razzball Projections'!$B$2:$W$322,11,FALSE)</f>
        <v>13</v>
      </c>
      <c r="P257" s="2">
        <f>VLOOKUP(B257,'Razzball Projections'!$B$2:$W$322,12,FALSE)</f>
        <v>0</v>
      </c>
      <c r="Q257" s="2">
        <f>VLOOKUP(B257,'Razzball Projections'!$B$2:$W$322,13,FALSE)</f>
        <v>0</v>
      </c>
      <c r="R257" s="2">
        <f>VLOOKUP(B257,'Razzball Projections'!$B$2:$W$322,14,FALSE)</f>
        <v>22</v>
      </c>
      <c r="S257" s="2">
        <f>VLOOKUP(B257,'Razzball Projections'!$B$2:$W$322,15,FALSE)</f>
        <v>319</v>
      </c>
      <c r="T257" s="2">
        <f>VLOOKUP(B257,'Razzball Projections'!$B$2:$W$322,16,FALSE)</f>
        <v>2</v>
      </c>
      <c r="U257" s="8">
        <f>VLOOKUP(B257,'Razzball Projections'!$B$2:$W$322,17,FALSE)</f>
        <v>47.58</v>
      </c>
      <c r="V257" s="8">
        <f>VLOOKUP(B257,'Razzball Projections'!$B$2:$W$322,18,FALSE)</f>
        <v>58.78</v>
      </c>
      <c r="W257" s="8">
        <f>VLOOKUP(B257,'Razzball Projections'!$B$2:$W$322,19,FALSE)</f>
        <v>69.98</v>
      </c>
      <c r="X257" s="7">
        <f>VLOOKUP(B257,'Razzball Projections'!$B$2:$W$322,20,FALSE)</f>
        <v>0</v>
      </c>
      <c r="Y257" s="7">
        <f>VLOOKUP(B257,'Razzball Projections'!$B$2:$W$322,21,FALSE)</f>
        <v>0</v>
      </c>
      <c r="Z257" s="7">
        <f>VLOOKUP(B257,'Razzball Projections'!$B$2:$W$322,22,FALSE)</f>
        <v>0</v>
      </c>
    </row>
    <row r="258" spans="1:26">
      <c r="A258" s="6" t="e">
        <f>VLOOKUP(B258&amp;"*",'Razzball Rankings'!$B$5:$G$204,6,FALSE)</f>
        <v>#N/A</v>
      </c>
      <c r="B258" s="3" t="str">
        <f>'Razzball Projections'!B251</f>
        <v>Anthony Fasano</v>
      </c>
      <c r="C258" s="2" t="str">
        <f>VLOOKUP(B258,'Razzball Projections'!$B$2:$W$322,2,FALSE)</f>
        <v>TE</v>
      </c>
      <c r="D258" s="2" t="str">
        <f>VLOOKUP(B258,'Razzball Projections'!$B$2:$W$322,3,FALSE)</f>
        <v>KC</v>
      </c>
      <c r="F258" s="8" t="e">
        <f>VLOOKUP(B258,'Fantasy Pros ECR'!$B$6:$H$312,7,FALSE)</f>
        <v>#N/A</v>
      </c>
      <c r="G258" s="8" t="e">
        <f>VLOOKUP(B258,'Fantasy Pros ADP'!$B$6:$M$253,12,FALSE)</f>
        <v>#N/A</v>
      </c>
      <c r="H258" s="2">
        <f>VLOOKUP(B258,'Razzball Projections'!$B$2:$W$322,4,FALSE)</f>
        <v>0</v>
      </c>
      <c r="I258" s="2">
        <f>VLOOKUP(B258,'Razzball Projections'!$B$2:$W$322,5,FALSE)</f>
        <v>0</v>
      </c>
      <c r="J258" s="2">
        <f>VLOOKUP(B258,'Razzball Projections'!$B$2:$W$322,6,FALSE)</f>
        <v>0</v>
      </c>
      <c r="K258" s="2">
        <f>VLOOKUP(B258,'Razzball Projections'!$B$2:$W$322,7,FALSE)</f>
        <v>0</v>
      </c>
      <c r="L258" s="2">
        <f>VLOOKUP(B258,'Razzball Projections'!$B$2:$W$322,8,FALSE)</f>
        <v>0</v>
      </c>
      <c r="M258" s="2">
        <f>VLOOKUP(B258,'Razzball Projections'!$B$2:$W$322,9,FALSE)</f>
        <v>0</v>
      </c>
      <c r="N258" s="2">
        <f>VLOOKUP(B258,'Razzball Projections'!$B$2:$W$322,10,FALSE)</f>
        <v>0</v>
      </c>
      <c r="O258" s="2">
        <f>VLOOKUP(B258,'Razzball Projections'!$B$2:$W$322,11,FALSE)</f>
        <v>0</v>
      </c>
      <c r="P258" s="2">
        <f>VLOOKUP(B258,'Razzball Projections'!$B$2:$W$322,12,FALSE)</f>
        <v>0</v>
      </c>
      <c r="Q258" s="2">
        <f>VLOOKUP(B258,'Razzball Projections'!$B$2:$W$322,13,FALSE)</f>
        <v>0</v>
      </c>
      <c r="R258" s="2">
        <f>VLOOKUP(B258,'Razzball Projections'!$B$2:$W$322,14,FALSE)</f>
        <v>26</v>
      </c>
      <c r="S258" s="2">
        <f>VLOOKUP(B258,'Razzball Projections'!$B$2:$W$322,15,FALSE)</f>
        <v>259</v>
      </c>
      <c r="T258" s="2">
        <f>VLOOKUP(B258,'Razzball Projections'!$B$2:$W$322,16,FALSE)</f>
        <v>3</v>
      </c>
      <c r="U258" s="8">
        <f>VLOOKUP(B258,'Razzball Projections'!$B$2:$W$322,17,FALSE)</f>
        <v>43.9</v>
      </c>
      <c r="V258" s="8">
        <f>VLOOKUP(B258,'Razzball Projections'!$B$2:$W$322,18,FALSE)</f>
        <v>56.9</v>
      </c>
      <c r="W258" s="8">
        <f>VLOOKUP(B258,'Razzball Projections'!$B$2:$W$322,19,FALSE)</f>
        <v>69.900000000000006</v>
      </c>
      <c r="X258" s="7">
        <f>VLOOKUP(B258,'Razzball Projections'!$B$2:$W$322,20,FALSE)</f>
        <v>0</v>
      </c>
      <c r="Y258" s="7">
        <f>VLOOKUP(B258,'Razzball Projections'!$B$2:$W$322,21,FALSE)</f>
        <v>0</v>
      </c>
      <c r="Z258" s="7">
        <f>VLOOKUP(B258,'Razzball Projections'!$B$2:$W$322,22,FALSE)</f>
        <v>0</v>
      </c>
    </row>
    <row r="259" spans="1:26">
      <c r="A259" s="6" t="e">
        <f>VLOOKUP(B259&amp;"*",'Razzball Rankings'!$B$5:$G$204,6,FALSE)</f>
        <v>#N/A</v>
      </c>
      <c r="B259" s="3" t="str">
        <f>'Razzball Projections'!B252</f>
        <v>Devin Street</v>
      </c>
      <c r="C259" s="2" t="str">
        <f>VLOOKUP(B259,'Razzball Projections'!$B$2:$W$322,2,FALSE)</f>
        <v>WR</v>
      </c>
      <c r="D259" s="2" t="str">
        <f>VLOOKUP(B259,'Razzball Projections'!$B$2:$W$322,3,FALSE)</f>
        <v>DAL</v>
      </c>
      <c r="F259" s="8" t="e">
        <f>VLOOKUP(B259,'Fantasy Pros ECR'!$B$6:$H$312,7,FALSE)</f>
        <v>#N/A</v>
      </c>
      <c r="G259" s="8" t="e">
        <f>VLOOKUP(B259,'Fantasy Pros ADP'!$B$6:$M$253,12,FALSE)</f>
        <v>#N/A</v>
      </c>
      <c r="H259" s="2">
        <f>VLOOKUP(B259,'Razzball Projections'!$B$2:$W$322,4,FALSE)</f>
        <v>0</v>
      </c>
      <c r="I259" s="2">
        <f>VLOOKUP(B259,'Razzball Projections'!$B$2:$W$322,5,FALSE)</f>
        <v>0</v>
      </c>
      <c r="J259" s="2">
        <f>VLOOKUP(B259,'Razzball Projections'!$B$2:$W$322,6,FALSE)</f>
        <v>0</v>
      </c>
      <c r="K259" s="2">
        <f>VLOOKUP(B259,'Razzball Projections'!$B$2:$W$322,7,FALSE)</f>
        <v>0</v>
      </c>
      <c r="L259" s="2">
        <f>VLOOKUP(B259,'Razzball Projections'!$B$2:$W$322,8,FALSE)</f>
        <v>0</v>
      </c>
      <c r="M259" s="2">
        <f>VLOOKUP(B259,'Razzball Projections'!$B$2:$W$322,9,FALSE)</f>
        <v>0</v>
      </c>
      <c r="N259" s="2">
        <f>VLOOKUP(B259,'Razzball Projections'!$B$2:$W$322,10,FALSE)</f>
        <v>0</v>
      </c>
      <c r="O259" s="2">
        <f>VLOOKUP(B259,'Razzball Projections'!$B$2:$W$322,11,FALSE)</f>
        <v>0</v>
      </c>
      <c r="P259" s="2">
        <f>VLOOKUP(B259,'Razzball Projections'!$B$2:$W$322,12,FALSE)</f>
        <v>0</v>
      </c>
      <c r="Q259" s="2">
        <f>VLOOKUP(B259,'Razzball Projections'!$B$2:$W$322,13,FALSE)</f>
        <v>0</v>
      </c>
      <c r="R259" s="2">
        <f>VLOOKUP(B259,'Razzball Projections'!$B$2:$W$322,14,FALSE)</f>
        <v>24</v>
      </c>
      <c r="S259" s="2">
        <f>VLOOKUP(B259,'Razzball Projections'!$B$2:$W$322,15,FALSE)</f>
        <v>343</v>
      </c>
      <c r="T259" s="2">
        <f>VLOOKUP(B259,'Razzball Projections'!$B$2:$W$322,16,FALSE)</f>
        <v>2</v>
      </c>
      <c r="U259" s="8">
        <f>VLOOKUP(B259,'Razzball Projections'!$B$2:$W$322,17,FALSE)</f>
        <v>46.25</v>
      </c>
      <c r="V259" s="8">
        <f>VLOOKUP(B259,'Razzball Projections'!$B$2:$W$322,18,FALSE)</f>
        <v>58</v>
      </c>
      <c r="W259" s="8">
        <f>VLOOKUP(B259,'Razzball Projections'!$B$2:$W$322,19,FALSE)</f>
        <v>69.75</v>
      </c>
      <c r="X259" s="7">
        <f>VLOOKUP(B259,'Razzball Projections'!$B$2:$W$322,20,FALSE)</f>
        <v>0</v>
      </c>
      <c r="Y259" s="7">
        <f>VLOOKUP(B259,'Razzball Projections'!$B$2:$W$322,21,FALSE)</f>
        <v>0</v>
      </c>
      <c r="Z259" s="7">
        <f>VLOOKUP(B259,'Razzball Projections'!$B$2:$W$322,22,FALSE)</f>
        <v>0</v>
      </c>
    </row>
    <row r="260" spans="1:26">
      <c r="A260" s="6" t="e">
        <f>VLOOKUP(B260&amp;"*",'Razzball Rankings'!$B$5:$G$204,6,FALSE)</f>
        <v>#N/A</v>
      </c>
      <c r="B260" s="3" t="str">
        <f>'Razzball Projections'!B254</f>
        <v>Austin Pettis</v>
      </c>
      <c r="C260" s="2" t="str">
        <f>VLOOKUP(B260,'Razzball Projections'!$B$2:$W$322,2,FALSE)</f>
        <v>WR</v>
      </c>
      <c r="D260" s="2" t="str">
        <f>VLOOKUP(B260,'Razzball Projections'!$B$2:$W$322,3,FALSE)</f>
        <v>STL</v>
      </c>
      <c r="F260" s="8" t="e">
        <f>VLOOKUP(B260,'Fantasy Pros ECR'!$B$6:$H$312,7,FALSE)</f>
        <v>#N/A</v>
      </c>
      <c r="G260" s="8" t="e">
        <f>VLOOKUP(B260,'Fantasy Pros ADP'!$B$6:$M$253,12,FALSE)</f>
        <v>#N/A</v>
      </c>
      <c r="H260" s="2">
        <f>VLOOKUP(B260,'Razzball Projections'!$B$2:$W$322,4,FALSE)</f>
        <v>0</v>
      </c>
      <c r="I260" s="2">
        <f>VLOOKUP(B260,'Razzball Projections'!$B$2:$W$322,5,FALSE)</f>
        <v>0</v>
      </c>
      <c r="J260" s="2">
        <f>VLOOKUP(B260,'Razzball Projections'!$B$2:$W$322,6,FALSE)</f>
        <v>0</v>
      </c>
      <c r="K260" s="2">
        <f>VLOOKUP(B260,'Razzball Projections'!$B$2:$W$322,7,FALSE)</f>
        <v>0</v>
      </c>
      <c r="L260" s="2">
        <f>VLOOKUP(B260,'Razzball Projections'!$B$2:$W$322,8,FALSE)</f>
        <v>0</v>
      </c>
      <c r="M260" s="2">
        <f>VLOOKUP(B260,'Razzball Projections'!$B$2:$W$322,9,FALSE)</f>
        <v>0</v>
      </c>
      <c r="N260" s="2">
        <f>VLOOKUP(B260,'Razzball Projections'!$B$2:$W$322,10,FALSE)</f>
        <v>0</v>
      </c>
      <c r="O260" s="2">
        <f>VLOOKUP(B260,'Razzball Projections'!$B$2:$W$322,11,FALSE)</f>
        <v>0</v>
      </c>
      <c r="P260" s="2">
        <f>VLOOKUP(B260,'Razzball Projections'!$B$2:$W$322,12,FALSE)</f>
        <v>0</v>
      </c>
      <c r="Q260" s="2">
        <f>VLOOKUP(B260,'Razzball Projections'!$B$2:$W$322,13,FALSE)</f>
        <v>0</v>
      </c>
      <c r="R260" s="2">
        <f>VLOOKUP(B260,'Razzball Projections'!$B$2:$W$322,14,FALSE)</f>
        <v>26</v>
      </c>
      <c r="S260" s="2">
        <f>VLOOKUP(B260,'Razzball Projections'!$B$2:$W$322,15,FALSE)</f>
        <v>289</v>
      </c>
      <c r="T260" s="2">
        <f>VLOOKUP(B260,'Razzball Projections'!$B$2:$W$322,16,FALSE)</f>
        <v>2</v>
      </c>
      <c r="U260" s="8">
        <f>VLOOKUP(B260,'Razzball Projections'!$B$2:$W$322,17,FALSE)</f>
        <v>42.05</v>
      </c>
      <c r="V260" s="8">
        <f>VLOOKUP(B260,'Razzball Projections'!$B$2:$W$322,18,FALSE)</f>
        <v>55.2</v>
      </c>
      <c r="W260" s="8">
        <f>VLOOKUP(B260,'Razzball Projections'!$B$2:$W$322,19,FALSE)</f>
        <v>68.349999999999994</v>
      </c>
      <c r="X260" s="7">
        <f>VLOOKUP(B260,'Razzball Projections'!$B$2:$W$322,20,FALSE)</f>
        <v>0</v>
      </c>
      <c r="Y260" s="7">
        <f>VLOOKUP(B260,'Razzball Projections'!$B$2:$W$322,21,FALSE)</f>
        <v>0</v>
      </c>
      <c r="Z260" s="7">
        <f>VLOOKUP(B260,'Razzball Projections'!$B$2:$W$322,22,FALSE)</f>
        <v>0</v>
      </c>
    </row>
    <row r="261" spans="1:26">
      <c r="A261" s="6" t="e">
        <f>VLOOKUP(B261&amp;"*",'Razzball Rankings'!$B$5:$G$204,6,FALSE)</f>
        <v>#N/A</v>
      </c>
      <c r="B261" s="3" t="str">
        <f>'Razzball Projections'!B256</f>
        <v>Tim Wright</v>
      </c>
      <c r="C261" s="2" t="str">
        <f>VLOOKUP(B261,'Razzball Projections'!$B$2:$W$322,2,FALSE)</f>
        <v>TE</v>
      </c>
      <c r="D261" s="2" t="str">
        <f>VLOOKUP(B261,'Razzball Projections'!$B$2:$W$322,3,FALSE)</f>
        <v>TB</v>
      </c>
      <c r="F261" s="8">
        <f>VLOOKUP(B261,'Fantasy Pros ECR'!$B$6:$H$312,7,FALSE)</f>
        <v>183.5</v>
      </c>
      <c r="G261" s="8" t="e">
        <f>VLOOKUP(B261,'Fantasy Pros ADP'!$B$6:$M$253,12,FALSE)</f>
        <v>#N/A</v>
      </c>
      <c r="H261" s="2">
        <f>VLOOKUP(B261,'Razzball Projections'!$B$2:$W$322,4,FALSE)</f>
        <v>0</v>
      </c>
      <c r="I261" s="2">
        <f>VLOOKUP(B261,'Razzball Projections'!$B$2:$W$322,5,FALSE)</f>
        <v>0</v>
      </c>
      <c r="J261" s="2">
        <f>VLOOKUP(B261,'Razzball Projections'!$B$2:$W$322,6,FALSE)</f>
        <v>0</v>
      </c>
      <c r="K261" s="2">
        <f>VLOOKUP(B261,'Razzball Projections'!$B$2:$W$322,7,FALSE)</f>
        <v>0</v>
      </c>
      <c r="L261" s="2">
        <f>VLOOKUP(B261,'Razzball Projections'!$B$2:$W$322,8,FALSE)</f>
        <v>0</v>
      </c>
      <c r="M261" s="2">
        <f>VLOOKUP(B261,'Razzball Projections'!$B$2:$W$322,9,FALSE)</f>
        <v>0</v>
      </c>
      <c r="N261" s="2">
        <f>VLOOKUP(B261,'Razzball Projections'!$B$2:$W$322,10,FALSE)</f>
        <v>0</v>
      </c>
      <c r="O261" s="2">
        <f>VLOOKUP(B261,'Razzball Projections'!$B$2:$W$322,11,FALSE)</f>
        <v>0</v>
      </c>
      <c r="P261" s="2">
        <f>VLOOKUP(B261,'Razzball Projections'!$B$2:$W$322,12,FALSE)</f>
        <v>0</v>
      </c>
      <c r="Q261" s="2">
        <f>VLOOKUP(B261,'Razzball Projections'!$B$2:$W$322,13,FALSE)</f>
        <v>0</v>
      </c>
      <c r="R261" s="2">
        <f>VLOOKUP(B261,'Razzball Projections'!$B$2:$W$322,14,FALSE)</f>
        <v>26</v>
      </c>
      <c r="S261" s="2">
        <f>VLOOKUP(B261,'Razzball Projections'!$B$2:$W$322,15,FALSE)</f>
        <v>296</v>
      </c>
      <c r="T261" s="2">
        <f>VLOOKUP(B261,'Razzball Projections'!$B$2:$W$322,16,FALSE)</f>
        <v>2</v>
      </c>
      <c r="U261" s="8">
        <f>VLOOKUP(B261,'Razzball Projections'!$B$2:$W$322,17,FALSE)</f>
        <v>41.6</v>
      </c>
      <c r="V261" s="8">
        <f>VLOOKUP(B261,'Razzball Projections'!$B$2:$W$322,18,FALSE)</f>
        <v>54.6</v>
      </c>
      <c r="W261" s="8">
        <f>VLOOKUP(B261,'Razzball Projections'!$B$2:$W$322,19,FALSE)</f>
        <v>67.599999999999994</v>
      </c>
      <c r="X261" s="7">
        <f>VLOOKUP(B261,'Razzball Projections'!$B$2:$W$322,20,FALSE)</f>
        <v>0</v>
      </c>
      <c r="Y261" s="7">
        <f>VLOOKUP(B261,'Razzball Projections'!$B$2:$W$322,21,FALSE)</f>
        <v>0</v>
      </c>
      <c r="Z261" s="7">
        <f>VLOOKUP(B261,'Razzball Projections'!$B$2:$W$322,22,FALSE)</f>
        <v>0</v>
      </c>
    </row>
    <row r="262" spans="1:26">
      <c r="A262" s="6" t="e">
        <f>VLOOKUP(B262&amp;"*",'Razzball Rankings'!$B$5:$G$204,6,FALSE)</f>
        <v>#N/A</v>
      </c>
      <c r="B262" s="3" t="str">
        <f>'Razzball Projections'!B259</f>
        <v>Blake Bortles</v>
      </c>
      <c r="C262" s="2" t="str">
        <f>VLOOKUP(B262,'Razzball Projections'!$B$2:$W$322,2,FALSE)</f>
        <v>QB</v>
      </c>
      <c r="D262" s="2" t="str">
        <f>VLOOKUP(B262,'Razzball Projections'!$B$2:$W$322,3,FALSE)</f>
        <v>JAC</v>
      </c>
      <c r="F262" s="8">
        <f>VLOOKUP(B262,'Fantasy Pros ECR'!$B$6:$H$312,7,FALSE)</f>
        <v>234</v>
      </c>
      <c r="G262" s="8" t="e">
        <f>VLOOKUP(B262,'Fantasy Pros ADP'!$B$6:$M$253,12,FALSE)</f>
        <v>#N/A</v>
      </c>
      <c r="H262" s="2">
        <f>VLOOKUP(B262,'Razzball Projections'!$B$2:$W$322,4,FALSE)</f>
        <v>175</v>
      </c>
      <c r="I262" s="2">
        <f>VLOOKUP(B262,'Razzball Projections'!$B$2:$W$322,5,FALSE)</f>
        <v>101</v>
      </c>
      <c r="J262" s="2">
        <f>VLOOKUP(B262,'Razzball Projections'!$B$2:$W$322,6,FALSE)</f>
        <v>57.7</v>
      </c>
      <c r="K262" s="2">
        <f>VLOOKUP(B262,'Razzball Projections'!$B$2:$W$322,7,FALSE)</f>
        <v>1121</v>
      </c>
      <c r="L262" s="2">
        <f>VLOOKUP(B262,'Razzball Projections'!$B$2:$W$322,8,FALSE)</f>
        <v>4</v>
      </c>
      <c r="M262" s="2">
        <f>VLOOKUP(B262,'Razzball Projections'!$B$2:$W$322,9,FALSE)</f>
        <v>2</v>
      </c>
      <c r="N262" s="2">
        <f>VLOOKUP(B262,'Razzball Projections'!$B$2:$W$322,10,FALSE)</f>
        <v>25</v>
      </c>
      <c r="O262" s="2">
        <f>VLOOKUP(B262,'Razzball Projections'!$B$2:$W$322,11,FALSE)</f>
        <v>78</v>
      </c>
      <c r="P262" s="2">
        <f>VLOOKUP(B262,'Razzball Projections'!$B$2:$W$322,12,FALSE)</f>
        <v>1</v>
      </c>
      <c r="Q262" s="2">
        <f>VLOOKUP(B262,'Razzball Projections'!$B$2:$W$322,13,FALSE)</f>
        <v>2</v>
      </c>
      <c r="R262" s="2">
        <f>VLOOKUP(B262,'Razzball Projections'!$B$2:$W$322,14,FALSE)</f>
        <v>0</v>
      </c>
      <c r="S262" s="2">
        <f>VLOOKUP(B262,'Razzball Projections'!$B$2:$W$322,15,FALSE)</f>
        <v>0</v>
      </c>
      <c r="T262" s="2">
        <f>VLOOKUP(B262,'Razzball Projections'!$B$2:$W$322,16,FALSE)</f>
        <v>0</v>
      </c>
      <c r="U262" s="8">
        <f>VLOOKUP(B262,'Razzball Projections'!$B$2:$W$322,17,FALSE)</f>
        <v>67.28</v>
      </c>
      <c r="V262" s="8">
        <f>VLOOKUP(B262,'Razzball Projections'!$B$2:$W$322,18,FALSE)</f>
        <v>67.28</v>
      </c>
      <c r="W262" s="8">
        <f>VLOOKUP(B262,'Razzball Projections'!$B$2:$W$322,19,FALSE)</f>
        <v>67.28</v>
      </c>
      <c r="X262" s="7">
        <f>VLOOKUP(B262,'Razzball Projections'!$B$2:$W$322,20,FALSE)</f>
        <v>0</v>
      </c>
      <c r="Y262" s="7">
        <f>VLOOKUP(B262,'Razzball Projections'!$B$2:$W$322,21,FALSE)</f>
        <v>0</v>
      </c>
      <c r="Z262" s="7">
        <f>VLOOKUP(B262,'Razzball Projections'!$B$2:$W$322,22,FALSE)</f>
        <v>0</v>
      </c>
    </row>
    <row r="263" spans="1:26">
      <c r="A263" s="6" t="e">
        <f>VLOOKUP(B263&amp;"*",'Razzball Rankings'!$B$5:$G$204,6,FALSE)</f>
        <v>#N/A</v>
      </c>
      <c r="B263" s="3" t="str">
        <f>'Razzball Projections'!B262</f>
        <v>C.J. Fiedorowicz</v>
      </c>
      <c r="C263" s="2" t="str">
        <f>VLOOKUP(B263,'Razzball Projections'!$B$2:$W$322,2,FALSE)</f>
        <v>TE</v>
      </c>
      <c r="D263" s="2" t="str">
        <f>VLOOKUP(B263,'Razzball Projections'!$B$2:$W$322,3,FALSE)</f>
        <v>HOU</v>
      </c>
      <c r="F263" s="8" t="e">
        <f>VLOOKUP(B263,'Fantasy Pros ECR'!$B$6:$H$312,7,FALSE)</f>
        <v>#N/A</v>
      </c>
      <c r="G263" s="8" t="e">
        <f>VLOOKUP(B263,'Fantasy Pros ADP'!$B$6:$M$253,12,FALSE)</f>
        <v>#N/A</v>
      </c>
      <c r="H263" s="2">
        <f>VLOOKUP(B263,'Razzball Projections'!$B$2:$W$322,4,FALSE)</f>
        <v>0</v>
      </c>
      <c r="I263" s="2">
        <f>VLOOKUP(B263,'Razzball Projections'!$B$2:$W$322,5,FALSE)</f>
        <v>0</v>
      </c>
      <c r="J263" s="2">
        <f>VLOOKUP(B263,'Razzball Projections'!$B$2:$W$322,6,FALSE)</f>
        <v>0</v>
      </c>
      <c r="K263" s="2">
        <f>VLOOKUP(B263,'Razzball Projections'!$B$2:$W$322,7,FALSE)</f>
        <v>0</v>
      </c>
      <c r="L263" s="2">
        <f>VLOOKUP(B263,'Razzball Projections'!$B$2:$W$322,8,FALSE)</f>
        <v>0</v>
      </c>
      <c r="M263" s="2">
        <f>VLOOKUP(B263,'Razzball Projections'!$B$2:$W$322,9,FALSE)</f>
        <v>0</v>
      </c>
      <c r="N263" s="2">
        <f>VLOOKUP(B263,'Razzball Projections'!$B$2:$W$322,10,FALSE)</f>
        <v>0</v>
      </c>
      <c r="O263" s="2">
        <f>VLOOKUP(B263,'Razzball Projections'!$B$2:$W$322,11,FALSE)</f>
        <v>0</v>
      </c>
      <c r="P263" s="2">
        <f>VLOOKUP(B263,'Razzball Projections'!$B$2:$W$322,12,FALSE)</f>
        <v>0</v>
      </c>
      <c r="Q263" s="2">
        <f>VLOOKUP(B263,'Razzball Projections'!$B$2:$W$322,13,FALSE)</f>
        <v>0</v>
      </c>
      <c r="R263" s="2">
        <f>VLOOKUP(B263,'Razzball Projections'!$B$2:$W$322,14,FALSE)</f>
        <v>24</v>
      </c>
      <c r="S263" s="2">
        <f>VLOOKUP(B263,'Razzball Projections'!$B$2:$W$322,15,FALSE)</f>
        <v>288</v>
      </c>
      <c r="T263" s="2">
        <f>VLOOKUP(B263,'Razzball Projections'!$B$2:$W$322,16,FALSE)</f>
        <v>2</v>
      </c>
      <c r="U263" s="8">
        <f>VLOOKUP(B263,'Razzball Projections'!$B$2:$W$322,17,FALSE)</f>
        <v>40.799999999999997</v>
      </c>
      <c r="V263" s="8">
        <f>VLOOKUP(B263,'Razzball Projections'!$B$2:$W$322,18,FALSE)</f>
        <v>52.8</v>
      </c>
      <c r="W263" s="8">
        <f>VLOOKUP(B263,'Razzball Projections'!$B$2:$W$322,19,FALSE)</f>
        <v>64.8</v>
      </c>
      <c r="X263" s="7">
        <f>VLOOKUP(B263,'Razzball Projections'!$B$2:$W$322,20,FALSE)</f>
        <v>0</v>
      </c>
      <c r="Y263" s="7">
        <f>VLOOKUP(B263,'Razzball Projections'!$B$2:$W$322,21,FALSE)</f>
        <v>0</v>
      </c>
      <c r="Z263" s="7">
        <f>VLOOKUP(B263,'Razzball Projections'!$B$2:$W$322,22,FALSE)</f>
        <v>0</v>
      </c>
    </row>
    <row r="264" spans="1:26">
      <c r="A264" s="6" t="e">
        <f>VLOOKUP(B264&amp;"*",'Razzball Rankings'!$B$5:$G$204,6,FALSE)</f>
        <v>#N/A</v>
      </c>
      <c r="B264" s="3" t="str">
        <f>'Razzball Projections'!B263</f>
        <v>Sidney Rice</v>
      </c>
      <c r="C264" s="2" t="str">
        <f>VLOOKUP(B264,'Razzball Projections'!$B$2:$W$322,2,FALSE)</f>
        <v>WR</v>
      </c>
      <c r="D264" s="2" t="str">
        <f>VLOOKUP(B264,'Razzball Projections'!$B$2:$W$322,3,FALSE)</f>
        <v>SEA</v>
      </c>
      <c r="F264" s="8" t="e">
        <f>VLOOKUP(B264,'Fantasy Pros ECR'!$B$6:$H$312,7,FALSE)</f>
        <v>#N/A</v>
      </c>
      <c r="G264" s="8" t="e">
        <f>VLOOKUP(B264,'Fantasy Pros ADP'!$B$6:$M$253,12,FALSE)</f>
        <v>#N/A</v>
      </c>
      <c r="H264" s="2">
        <f>VLOOKUP(B264,'Razzball Projections'!$B$2:$W$322,4,FALSE)</f>
        <v>0</v>
      </c>
      <c r="I264" s="2">
        <f>VLOOKUP(B264,'Razzball Projections'!$B$2:$W$322,5,FALSE)</f>
        <v>0</v>
      </c>
      <c r="J264" s="2">
        <f>VLOOKUP(B264,'Razzball Projections'!$B$2:$W$322,6,FALSE)</f>
        <v>0</v>
      </c>
      <c r="K264" s="2">
        <f>VLOOKUP(B264,'Razzball Projections'!$B$2:$W$322,7,FALSE)</f>
        <v>0</v>
      </c>
      <c r="L264" s="2">
        <f>VLOOKUP(B264,'Razzball Projections'!$B$2:$W$322,8,FALSE)</f>
        <v>0</v>
      </c>
      <c r="M264" s="2">
        <f>VLOOKUP(B264,'Razzball Projections'!$B$2:$W$322,9,FALSE)</f>
        <v>0</v>
      </c>
      <c r="N264" s="2">
        <f>VLOOKUP(B264,'Razzball Projections'!$B$2:$W$322,10,FALSE)</f>
        <v>0</v>
      </c>
      <c r="O264" s="2">
        <f>VLOOKUP(B264,'Razzball Projections'!$B$2:$W$322,11,FALSE)</f>
        <v>0</v>
      </c>
      <c r="P264" s="2">
        <f>VLOOKUP(B264,'Razzball Projections'!$B$2:$W$322,12,FALSE)</f>
        <v>0</v>
      </c>
      <c r="Q264" s="2">
        <f>VLOOKUP(B264,'Razzball Projections'!$B$2:$W$322,13,FALSE)</f>
        <v>0</v>
      </c>
      <c r="R264" s="2">
        <f>VLOOKUP(B264,'Razzball Projections'!$B$2:$W$322,14,FALSE)</f>
        <v>21</v>
      </c>
      <c r="S264" s="2">
        <f>VLOOKUP(B264,'Razzball Projections'!$B$2:$W$322,15,FALSE)</f>
        <v>297</v>
      </c>
      <c r="T264" s="2">
        <f>VLOOKUP(B264,'Razzball Projections'!$B$2:$W$322,16,FALSE)</f>
        <v>2</v>
      </c>
      <c r="U264" s="8">
        <f>VLOOKUP(B264,'Razzball Projections'!$B$2:$W$322,17,FALSE)</f>
        <v>43.46</v>
      </c>
      <c r="V264" s="8">
        <f>VLOOKUP(B264,'Razzball Projections'!$B$2:$W$322,18,FALSE)</f>
        <v>53.96</v>
      </c>
      <c r="W264" s="8">
        <f>VLOOKUP(B264,'Razzball Projections'!$B$2:$W$322,19,FALSE)</f>
        <v>64.459999999999994</v>
      </c>
      <c r="X264" s="7">
        <f>VLOOKUP(B264,'Razzball Projections'!$B$2:$W$322,20,FALSE)</f>
        <v>0</v>
      </c>
      <c r="Y264" s="7">
        <f>VLOOKUP(B264,'Razzball Projections'!$B$2:$W$322,21,FALSE)</f>
        <v>0</v>
      </c>
      <c r="Z264" s="7">
        <f>VLOOKUP(B264,'Razzball Projections'!$B$2:$W$322,22,FALSE)</f>
        <v>0</v>
      </c>
    </row>
    <row r="265" spans="1:26">
      <c r="A265" s="6" t="e">
        <f>VLOOKUP(B265&amp;"*",'Razzball Rankings'!$B$5:$G$204,6,FALSE)</f>
        <v>#N/A</v>
      </c>
      <c r="B265" s="3" t="str">
        <f>'Razzball Projections'!B264</f>
        <v>John Brown</v>
      </c>
      <c r="C265" s="2" t="str">
        <f>VLOOKUP(B265,'Razzball Projections'!$B$2:$W$322,2,FALSE)</f>
        <v>WR</v>
      </c>
      <c r="D265" s="2" t="str">
        <f>VLOOKUP(B265,'Razzball Projections'!$B$2:$W$322,3,FALSE)</f>
        <v>ARI</v>
      </c>
      <c r="F265" s="8">
        <f>VLOOKUP(B265,'Fantasy Pros ECR'!$B$6:$H$312,7,FALSE)</f>
        <v>170.8</v>
      </c>
      <c r="G265" s="8" t="e">
        <f>VLOOKUP(B265,'Fantasy Pros ADP'!$B$6:$M$253,12,FALSE)</f>
        <v>#N/A</v>
      </c>
      <c r="H265" s="2">
        <f>VLOOKUP(B265,'Razzball Projections'!$B$2:$W$322,4,FALSE)</f>
        <v>0</v>
      </c>
      <c r="I265" s="2">
        <f>VLOOKUP(B265,'Razzball Projections'!$B$2:$W$322,5,FALSE)</f>
        <v>0</v>
      </c>
      <c r="J265" s="2">
        <f>VLOOKUP(B265,'Razzball Projections'!$B$2:$W$322,6,FALSE)</f>
        <v>0</v>
      </c>
      <c r="K265" s="2">
        <f>VLOOKUP(B265,'Razzball Projections'!$B$2:$W$322,7,FALSE)</f>
        <v>0</v>
      </c>
      <c r="L265" s="2">
        <f>VLOOKUP(B265,'Razzball Projections'!$B$2:$W$322,8,FALSE)</f>
        <v>0</v>
      </c>
      <c r="M265" s="2">
        <f>VLOOKUP(B265,'Razzball Projections'!$B$2:$W$322,9,FALSE)</f>
        <v>0</v>
      </c>
      <c r="N265" s="2">
        <f>VLOOKUP(B265,'Razzball Projections'!$B$2:$W$322,10,FALSE)</f>
        <v>0</v>
      </c>
      <c r="O265" s="2">
        <f>VLOOKUP(B265,'Razzball Projections'!$B$2:$W$322,11,FALSE)</f>
        <v>0</v>
      </c>
      <c r="P265" s="2">
        <f>VLOOKUP(B265,'Razzball Projections'!$B$2:$W$322,12,FALSE)</f>
        <v>0</v>
      </c>
      <c r="Q265" s="2">
        <f>VLOOKUP(B265,'Razzball Projections'!$B$2:$W$322,13,FALSE)</f>
        <v>0</v>
      </c>
      <c r="R265" s="2">
        <f>VLOOKUP(B265,'Razzball Projections'!$B$2:$W$322,14,FALSE)</f>
        <v>22</v>
      </c>
      <c r="S265" s="2">
        <f>VLOOKUP(B265,'Razzball Projections'!$B$2:$W$322,15,FALSE)</f>
        <v>337</v>
      </c>
      <c r="T265" s="2">
        <f>VLOOKUP(B265,'Razzball Projections'!$B$2:$W$322,16,FALSE)</f>
        <v>2</v>
      </c>
      <c r="U265" s="8">
        <f>VLOOKUP(B265,'Razzball Projections'!$B$2:$W$322,17,FALSE)</f>
        <v>42.73</v>
      </c>
      <c r="V265" s="8">
        <f>VLOOKUP(B265,'Razzball Projections'!$B$2:$W$322,18,FALSE)</f>
        <v>53.53</v>
      </c>
      <c r="W265" s="8">
        <f>VLOOKUP(B265,'Razzball Projections'!$B$2:$W$322,19,FALSE)</f>
        <v>64.33</v>
      </c>
      <c r="X265" s="7">
        <f>VLOOKUP(B265,'Razzball Projections'!$B$2:$W$322,20,FALSE)</f>
        <v>0</v>
      </c>
      <c r="Y265" s="7">
        <f>VLOOKUP(B265,'Razzball Projections'!$B$2:$W$322,21,FALSE)</f>
        <v>0</v>
      </c>
      <c r="Z265" s="7">
        <f>VLOOKUP(B265,'Razzball Projections'!$B$2:$W$322,22,FALSE)</f>
        <v>0</v>
      </c>
    </row>
    <row r="266" spans="1:26">
      <c r="A266" s="6" t="e">
        <f>VLOOKUP(B266&amp;"*",'Razzball Rankings'!$B$5:$G$204,6,FALSE)</f>
        <v>#N/A</v>
      </c>
      <c r="B266" s="3" t="str">
        <f>'Razzball Projections'!B265</f>
        <v>Robert Meachem</v>
      </c>
      <c r="C266" s="2" t="str">
        <f>VLOOKUP(B266,'Razzball Projections'!$B$2:$W$322,2,FALSE)</f>
        <v>WR</v>
      </c>
      <c r="D266" s="2" t="str">
        <f>VLOOKUP(B266,'Razzball Projections'!$B$2:$W$322,3,FALSE)</f>
        <v>NO</v>
      </c>
      <c r="F266" s="8" t="e">
        <f>VLOOKUP(B266,'Fantasy Pros ECR'!$B$6:$H$312,7,FALSE)</f>
        <v>#N/A</v>
      </c>
      <c r="G266" s="8" t="e">
        <f>VLOOKUP(B266,'Fantasy Pros ADP'!$B$6:$M$253,12,FALSE)</f>
        <v>#N/A</v>
      </c>
      <c r="H266" s="2">
        <f>VLOOKUP(B266,'Razzball Projections'!$B$2:$W$322,4,FALSE)</f>
        <v>0</v>
      </c>
      <c r="I266" s="2">
        <f>VLOOKUP(B266,'Razzball Projections'!$B$2:$W$322,5,FALSE)</f>
        <v>0</v>
      </c>
      <c r="J266" s="2">
        <f>VLOOKUP(B266,'Razzball Projections'!$B$2:$W$322,6,FALSE)</f>
        <v>0</v>
      </c>
      <c r="K266" s="2">
        <f>VLOOKUP(B266,'Razzball Projections'!$B$2:$W$322,7,FALSE)</f>
        <v>0</v>
      </c>
      <c r="L266" s="2">
        <f>VLOOKUP(B266,'Razzball Projections'!$B$2:$W$322,8,FALSE)</f>
        <v>0</v>
      </c>
      <c r="M266" s="2">
        <f>VLOOKUP(B266,'Razzball Projections'!$B$2:$W$322,9,FALSE)</f>
        <v>0</v>
      </c>
      <c r="N266" s="2">
        <f>VLOOKUP(B266,'Razzball Projections'!$B$2:$W$322,10,FALSE)</f>
        <v>0</v>
      </c>
      <c r="O266" s="2">
        <f>VLOOKUP(B266,'Razzball Projections'!$B$2:$W$322,11,FALSE)</f>
        <v>0</v>
      </c>
      <c r="P266" s="2">
        <f>VLOOKUP(B266,'Razzball Projections'!$B$2:$W$322,12,FALSE)</f>
        <v>0</v>
      </c>
      <c r="Q266" s="2">
        <f>VLOOKUP(B266,'Razzball Projections'!$B$2:$W$322,13,FALSE)</f>
        <v>0</v>
      </c>
      <c r="R266" s="2">
        <f>VLOOKUP(B266,'Razzball Projections'!$B$2:$W$322,14,FALSE)</f>
        <v>18</v>
      </c>
      <c r="S266" s="2">
        <f>VLOOKUP(B266,'Razzball Projections'!$B$2:$W$322,15,FALSE)</f>
        <v>340</v>
      </c>
      <c r="T266" s="2">
        <f>VLOOKUP(B266,'Razzball Projections'!$B$2:$W$322,16,FALSE)</f>
        <v>2</v>
      </c>
      <c r="U266" s="8">
        <f>VLOOKUP(B266,'Razzball Projections'!$B$2:$W$322,17,FALSE)</f>
        <v>46</v>
      </c>
      <c r="V266" s="8">
        <f>VLOOKUP(B266,'Razzball Projections'!$B$2:$W$322,18,FALSE)</f>
        <v>55</v>
      </c>
      <c r="W266" s="8">
        <f>VLOOKUP(B266,'Razzball Projections'!$B$2:$W$322,19,FALSE)</f>
        <v>64</v>
      </c>
      <c r="X266" s="7">
        <f>VLOOKUP(B266,'Razzball Projections'!$B$2:$W$322,20,FALSE)</f>
        <v>0</v>
      </c>
      <c r="Y266" s="7">
        <f>VLOOKUP(B266,'Razzball Projections'!$B$2:$W$322,21,FALSE)</f>
        <v>0</v>
      </c>
      <c r="Z266" s="7">
        <f>VLOOKUP(B266,'Razzball Projections'!$B$2:$W$322,22,FALSE)</f>
        <v>0</v>
      </c>
    </row>
    <row r="267" spans="1:26">
      <c r="A267" s="6" t="e">
        <f>VLOOKUP(B267&amp;"*",'Razzball Rankings'!$B$5:$G$204,6,FALSE)</f>
        <v>#N/A</v>
      </c>
      <c r="B267" s="3" t="str">
        <f>'Razzball Projections'!B266</f>
        <v>Andrew Quarless</v>
      </c>
      <c r="C267" s="2" t="str">
        <f>VLOOKUP(B267,'Razzball Projections'!$B$2:$W$322,2,FALSE)</f>
        <v>TE</v>
      </c>
      <c r="D267" s="2" t="str">
        <f>VLOOKUP(B267,'Razzball Projections'!$B$2:$W$322,3,FALSE)</f>
        <v>GB</v>
      </c>
      <c r="F267" s="8" t="e">
        <f>VLOOKUP(B267,'Fantasy Pros ECR'!$B$6:$H$312,7,FALSE)</f>
        <v>#N/A</v>
      </c>
      <c r="G267" s="8" t="e">
        <f>VLOOKUP(B267,'Fantasy Pros ADP'!$B$6:$M$253,12,FALSE)</f>
        <v>#N/A</v>
      </c>
      <c r="H267" s="2">
        <f>VLOOKUP(B267,'Razzball Projections'!$B$2:$W$322,4,FALSE)</f>
        <v>0</v>
      </c>
      <c r="I267" s="2">
        <f>VLOOKUP(B267,'Razzball Projections'!$B$2:$W$322,5,FALSE)</f>
        <v>0</v>
      </c>
      <c r="J267" s="2">
        <f>VLOOKUP(B267,'Razzball Projections'!$B$2:$W$322,6,FALSE)</f>
        <v>0</v>
      </c>
      <c r="K267" s="2">
        <f>VLOOKUP(B267,'Razzball Projections'!$B$2:$W$322,7,FALSE)</f>
        <v>0</v>
      </c>
      <c r="L267" s="2">
        <f>VLOOKUP(B267,'Razzball Projections'!$B$2:$W$322,8,FALSE)</f>
        <v>0</v>
      </c>
      <c r="M267" s="2">
        <f>VLOOKUP(B267,'Razzball Projections'!$B$2:$W$322,9,FALSE)</f>
        <v>0</v>
      </c>
      <c r="N267" s="2">
        <f>VLOOKUP(B267,'Razzball Projections'!$B$2:$W$322,10,FALSE)</f>
        <v>0</v>
      </c>
      <c r="O267" s="2">
        <f>VLOOKUP(B267,'Razzball Projections'!$B$2:$W$322,11,FALSE)</f>
        <v>0</v>
      </c>
      <c r="P267" s="2">
        <f>VLOOKUP(B267,'Razzball Projections'!$B$2:$W$322,12,FALSE)</f>
        <v>0</v>
      </c>
      <c r="Q267" s="2">
        <f>VLOOKUP(B267,'Razzball Projections'!$B$2:$W$322,13,FALSE)</f>
        <v>0</v>
      </c>
      <c r="R267" s="2">
        <f>VLOOKUP(B267,'Razzball Projections'!$B$2:$W$322,14,FALSE)</f>
        <v>26</v>
      </c>
      <c r="S267" s="2">
        <f>VLOOKUP(B267,'Razzball Projections'!$B$2:$W$322,15,FALSE)</f>
        <v>315</v>
      </c>
      <c r="T267" s="2">
        <f>VLOOKUP(B267,'Razzball Projections'!$B$2:$W$322,16,FALSE)</f>
        <v>1</v>
      </c>
      <c r="U267" s="8">
        <f>VLOOKUP(B267,'Razzball Projections'!$B$2:$W$322,17,FALSE)</f>
        <v>37.5</v>
      </c>
      <c r="V267" s="8">
        <f>VLOOKUP(B267,'Razzball Projections'!$B$2:$W$322,18,FALSE)</f>
        <v>50.5</v>
      </c>
      <c r="W267" s="8">
        <f>VLOOKUP(B267,'Razzball Projections'!$B$2:$W$322,19,FALSE)</f>
        <v>63.5</v>
      </c>
      <c r="X267" s="7">
        <f>VLOOKUP(B267,'Razzball Projections'!$B$2:$W$322,20,FALSE)</f>
        <v>0</v>
      </c>
      <c r="Y267" s="7">
        <f>VLOOKUP(B267,'Razzball Projections'!$B$2:$W$322,21,FALSE)</f>
        <v>0</v>
      </c>
      <c r="Z267" s="7">
        <f>VLOOKUP(B267,'Razzball Projections'!$B$2:$W$322,22,FALSE)</f>
        <v>0</v>
      </c>
    </row>
    <row r="268" spans="1:26">
      <c r="A268" s="6" t="e">
        <f>VLOOKUP(B268&amp;"*",'Razzball Rankings'!$B$5:$G$204,6,FALSE)</f>
        <v>#N/A</v>
      </c>
      <c r="B268" s="3" t="str">
        <f>'Razzball Projections'!B267</f>
        <v>Marquise Goodwin</v>
      </c>
      <c r="C268" s="2" t="str">
        <f>VLOOKUP(B268,'Razzball Projections'!$B$2:$W$322,2,FALSE)</f>
        <v>WR</v>
      </c>
      <c r="D268" s="2" t="str">
        <f>VLOOKUP(B268,'Razzball Projections'!$B$2:$W$322,3,FALSE)</f>
        <v>BUF</v>
      </c>
      <c r="F268" s="8" t="e">
        <f>VLOOKUP(B268,'Fantasy Pros ECR'!$B$6:$H$312,7,FALSE)</f>
        <v>#N/A</v>
      </c>
      <c r="G268" s="8" t="e">
        <f>VLOOKUP(B268,'Fantasy Pros ADP'!$B$6:$M$253,12,FALSE)</f>
        <v>#N/A</v>
      </c>
      <c r="H268" s="2">
        <f>VLOOKUP(B268,'Razzball Projections'!$B$2:$W$322,4,FALSE)</f>
        <v>0</v>
      </c>
      <c r="I268" s="2">
        <f>VLOOKUP(B268,'Razzball Projections'!$B$2:$W$322,5,FALSE)</f>
        <v>0</v>
      </c>
      <c r="J268" s="2">
        <f>VLOOKUP(B268,'Razzball Projections'!$B$2:$W$322,6,FALSE)</f>
        <v>0</v>
      </c>
      <c r="K268" s="2">
        <f>VLOOKUP(B268,'Razzball Projections'!$B$2:$W$322,7,FALSE)</f>
        <v>0</v>
      </c>
      <c r="L268" s="2">
        <f>VLOOKUP(B268,'Razzball Projections'!$B$2:$W$322,8,FALSE)</f>
        <v>0</v>
      </c>
      <c r="M268" s="2">
        <f>VLOOKUP(B268,'Razzball Projections'!$B$2:$W$322,9,FALSE)</f>
        <v>0</v>
      </c>
      <c r="N268" s="2">
        <f>VLOOKUP(B268,'Razzball Projections'!$B$2:$W$322,10,FALSE)</f>
        <v>0</v>
      </c>
      <c r="O268" s="2">
        <f>VLOOKUP(B268,'Razzball Projections'!$B$2:$W$322,11,FALSE)</f>
        <v>0</v>
      </c>
      <c r="P268" s="2">
        <f>VLOOKUP(B268,'Razzball Projections'!$B$2:$W$322,12,FALSE)</f>
        <v>0</v>
      </c>
      <c r="Q268" s="2">
        <f>VLOOKUP(B268,'Razzball Projections'!$B$2:$W$322,13,FALSE)</f>
        <v>1</v>
      </c>
      <c r="R268" s="2">
        <f>VLOOKUP(B268,'Razzball Projections'!$B$2:$W$322,14,FALSE)</f>
        <v>21</v>
      </c>
      <c r="S268" s="2">
        <f>VLOOKUP(B268,'Razzball Projections'!$B$2:$W$322,15,FALSE)</f>
        <v>317</v>
      </c>
      <c r="T268" s="2">
        <f>VLOOKUP(B268,'Razzball Projections'!$B$2:$W$322,16,FALSE)</f>
        <v>2</v>
      </c>
      <c r="U268" s="8">
        <f>VLOOKUP(B268,'Razzball Projections'!$B$2:$W$322,17,FALSE)</f>
        <v>42.65</v>
      </c>
      <c r="V268" s="8">
        <f>VLOOKUP(B268,'Razzball Projections'!$B$2:$W$322,18,FALSE)</f>
        <v>53.05</v>
      </c>
      <c r="W268" s="8">
        <f>VLOOKUP(B268,'Razzball Projections'!$B$2:$W$322,19,FALSE)</f>
        <v>63.45</v>
      </c>
      <c r="X268" s="7">
        <f>VLOOKUP(B268,'Razzball Projections'!$B$2:$W$322,20,FALSE)</f>
        <v>0</v>
      </c>
      <c r="Y268" s="7">
        <f>VLOOKUP(B268,'Razzball Projections'!$B$2:$W$322,21,FALSE)</f>
        <v>0</v>
      </c>
      <c r="Z268" s="7">
        <f>VLOOKUP(B268,'Razzball Projections'!$B$2:$W$322,22,FALSE)</f>
        <v>0</v>
      </c>
    </row>
    <row r="269" spans="1:26">
      <c r="A269" s="6" t="e">
        <f>VLOOKUP(B269&amp;"*",'Razzball Rankings'!$B$5:$G$204,6,FALSE)</f>
        <v>#N/A</v>
      </c>
      <c r="B269" s="3" t="str">
        <f>'Razzball Projections'!B268</f>
        <v>Earl Bennett</v>
      </c>
      <c r="C269" s="2" t="str">
        <f>VLOOKUP(B269,'Razzball Projections'!$B$2:$W$322,2,FALSE)</f>
        <v>WR</v>
      </c>
      <c r="D269" s="2" t="str">
        <f>VLOOKUP(B269,'Razzball Projections'!$B$2:$W$322,3,FALSE)</f>
        <v>CLE</v>
      </c>
      <c r="F269" s="8" t="e">
        <f>VLOOKUP(B269,'Fantasy Pros ECR'!$B$6:$H$312,7,FALSE)</f>
        <v>#N/A</v>
      </c>
      <c r="G269" s="8" t="e">
        <f>VLOOKUP(B269,'Fantasy Pros ADP'!$B$6:$M$253,12,FALSE)</f>
        <v>#N/A</v>
      </c>
      <c r="H269" s="2">
        <f>VLOOKUP(B269,'Razzball Projections'!$B$2:$W$322,4,FALSE)</f>
        <v>0</v>
      </c>
      <c r="I269" s="2">
        <f>VLOOKUP(B269,'Razzball Projections'!$B$2:$W$322,5,FALSE)</f>
        <v>0</v>
      </c>
      <c r="J269" s="2">
        <f>VLOOKUP(B269,'Razzball Projections'!$B$2:$W$322,6,FALSE)</f>
        <v>0</v>
      </c>
      <c r="K269" s="2">
        <f>VLOOKUP(B269,'Razzball Projections'!$B$2:$W$322,7,FALSE)</f>
        <v>0</v>
      </c>
      <c r="L269" s="2">
        <f>VLOOKUP(B269,'Razzball Projections'!$B$2:$W$322,8,FALSE)</f>
        <v>0</v>
      </c>
      <c r="M269" s="2">
        <f>VLOOKUP(B269,'Razzball Projections'!$B$2:$W$322,9,FALSE)</f>
        <v>0</v>
      </c>
      <c r="N269" s="2">
        <f>VLOOKUP(B269,'Razzball Projections'!$B$2:$W$322,10,FALSE)</f>
        <v>0</v>
      </c>
      <c r="O269" s="2">
        <f>VLOOKUP(B269,'Razzball Projections'!$B$2:$W$322,11,FALSE)</f>
        <v>0</v>
      </c>
      <c r="P269" s="2">
        <f>VLOOKUP(B269,'Razzball Projections'!$B$2:$W$322,12,FALSE)</f>
        <v>0</v>
      </c>
      <c r="Q269" s="2">
        <f>VLOOKUP(B269,'Razzball Projections'!$B$2:$W$322,13,FALSE)</f>
        <v>0</v>
      </c>
      <c r="R269" s="2">
        <f>VLOOKUP(B269,'Razzball Projections'!$B$2:$W$322,14,FALSE)</f>
        <v>25</v>
      </c>
      <c r="S269" s="2">
        <f>VLOOKUP(B269,'Razzball Projections'!$B$2:$W$322,15,FALSE)</f>
        <v>292</v>
      </c>
      <c r="T269" s="2">
        <f>VLOOKUP(B269,'Razzball Projections'!$B$2:$W$322,16,FALSE)</f>
        <v>2</v>
      </c>
      <c r="U269" s="8">
        <f>VLOOKUP(B269,'Razzball Projections'!$B$2:$W$322,17,FALSE)</f>
        <v>38.18</v>
      </c>
      <c r="V269" s="8">
        <f>VLOOKUP(B269,'Razzball Projections'!$B$2:$W$322,18,FALSE)</f>
        <v>50.58</v>
      </c>
      <c r="W269" s="8">
        <f>VLOOKUP(B269,'Razzball Projections'!$B$2:$W$322,19,FALSE)</f>
        <v>62.98</v>
      </c>
      <c r="X269" s="7">
        <f>VLOOKUP(B269,'Razzball Projections'!$B$2:$W$322,20,FALSE)</f>
        <v>0</v>
      </c>
      <c r="Y269" s="7">
        <f>VLOOKUP(B269,'Razzball Projections'!$B$2:$W$322,21,FALSE)</f>
        <v>0</v>
      </c>
      <c r="Z269" s="7">
        <f>VLOOKUP(B269,'Razzball Projections'!$B$2:$W$322,22,FALSE)</f>
        <v>0</v>
      </c>
    </row>
    <row r="270" spans="1:26">
      <c r="A270" s="6" t="e">
        <f>VLOOKUP(B270&amp;"*",'Razzball Rankings'!$B$5:$G$204,6,FALSE)</f>
        <v>#N/A</v>
      </c>
      <c r="B270" s="3" t="str">
        <f>'Razzball Projections'!B269</f>
        <v>Santana Moss</v>
      </c>
      <c r="C270" s="2" t="str">
        <f>VLOOKUP(B270,'Razzball Projections'!$B$2:$W$322,2,FALSE)</f>
        <v>WR</v>
      </c>
      <c r="D270" s="2" t="str">
        <f>VLOOKUP(B270,'Razzball Projections'!$B$2:$W$322,3,FALSE)</f>
        <v>WAS</v>
      </c>
      <c r="F270" s="8" t="e">
        <f>VLOOKUP(B270,'Fantasy Pros ECR'!$B$6:$H$312,7,FALSE)</f>
        <v>#N/A</v>
      </c>
      <c r="G270" s="8" t="e">
        <f>VLOOKUP(B270,'Fantasy Pros ADP'!$B$6:$M$253,12,FALSE)</f>
        <v>#N/A</v>
      </c>
      <c r="H270" s="2">
        <f>VLOOKUP(B270,'Razzball Projections'!$B$2:$W$322,4,FALSE)</f>
        <v>0</v>
      </c>
      <c r="I270" s="2">
        <f>VLOOKUP(B270,'Razzball Projections'!$B$2:$W$322,5,FALSE)</f>
        <v>0</v>
      </c>
      <c r="J270" s="2">
        <f>VLOOKUP(B270,'Razzball Projections'!$B$2:$W$322,6,FALSE)</f>
        <v>0</v>
      </c>
      <c r="K270" s="2">
        <f>VLOOKUP(B270,'Razzball Projections'!$B$2:$W$322,7,FALSE)</f>
        <v>0</v>
      </c>
      <c r="L270" s="2">
        <f>VLOOKUP(B270,'Razzball Projections'!$B$2:$W$322,8,FALSE)</f>
        <v>0</v>
      </c>
      <c r="M270" s="2">
        <f>VLOOKUP(B270,'Razzball Projections'!$B$2:$W$322,9,FALSE)</f>
        <v>0</v>
      </c>
      <c r="N270" s="2">
        <f>VLOOKUP(B270,'Razzball Projections'!$B$2:$W$322,10,FALSE)</f>
        <v>0</v>
      </c>
      <c r="O270" s="2">
        <f>VLOOKUP(B270,'Razzball Projections'!$B$2:$W$322,11,FALSE)</f>
        <v>0</v>
      </c>
      <c r="P270" s="2">
        <f>VLOOKUP(B270,'Razzball Projections'!$B$2:$W$322,12,FALSE)</f>
        <v>0</v>
      </c>
      <c r="Q270" s="2">
        <f>VLOOKUP(B270,'Razzball Projections'!$B$2:$W$322,13,FALSE)</f>
        <v>1</v>
      </c>
      <c r="R270" s="2">
        <f>VLOOKUP(B270,'Razzball Projections'!$B$2:$W$322,14,FALSE)</f>
        <v>25</v>
      </c>
      <c r="S270" s="2">
        <f>VLOOKUP(B270,'Razzball Projections'!$B$2:$W$322,15,FALSE)</f>
        <v>296</v>
      </c>
      <c r="T270" s="2">
        <f>VLOOKUP(B270,'Razzball Projections'!$B$2:$W$322,16,FALSE)</f>
        <v>2</v>
      </c>
      <c r="U270" s="8">
        <f>VLOOKUP(B270,'Razzball Projections'!$B$2:$W$322,17,FALSE)</f>
        <v>37.590000000000003</v>
      </c>
      <c r="V270" s="8">
        <f>VLOOKUP(B270,'Razzball Projections'!$B$2:$W$322,18,FALSE)</f>
        <v>50.14</v>
      </c>
      <c r="W270" s="8">
        <f>VLOOKUP(B270,'Razzball Projections'!$B$2:$W$322,19,FALSE)</f>
        <v>62.69</v>
      </c>
      <c r="X270" s="7">
        <f>VLOOKUP(B270,'Razzball Projections'!$B$2:$W$322,20,FALSE)</f>
        <v>0</v>
      </c>
      <c r="Y270" s="7">
        <f>VLOOKUP(B270,'Razzball Projections'!$B$2:$W$322,21,FALSE)</f>
        <v>0</v>
      </c>
      <c r="Z270" s="7">
        <f>VLOOKUP(B270,'Razzball Projections'!$B$2:$W$322,22,FALSE)</f>
        <v>0</v>
      </c>
    </row>
    <row r="271" spans="1:26">
      <c r="A271" s="6" t="e">
        <f>VLOOKUP(B271&amp;"*",'Razzball Rankings'!$B$5:$G$204,6,FALSE)</f>
        <v>#N/A</v>
      </c>
      <c r="B271" s="3" t="str">
        <f>'Razzball Projections'!B270</f>
        <v>A.J. Jenkins</v>
      </c>
      <c r="C271" s="2" t="str">
        <f>VLOOKUP(B271,'Razzball Projections'!$B$2:$W$322,2,FALSE)</f>
        <v>WR</v>
      </c>
      <c r="D271" s="2" t="str">
        <f>VLOOKUP(B271,'Razzball Projections'!$B$2:$W$322,3,FALSE)</f>
        <v>KC</v>
      </c>
      <c r="F271" s="8" t="e">
        <f>VLOOKUP(B271,'Fantasy Pros ECR'!$B$6:$H$312,7,FALSE)</f>
        <v>#N/A</v>
      </c>
      <c r="G271" s="8" t="e">
        <f>VLOOKUP(B271,'Fantasy Pros ADP'!$B$6:$M$253,12,FALSE)</f>
        <v>#N/A</v>
      </c>
      <c r="H271" s="2">
        <f>VLOOKUP(B271,'Razzball Projections'!$B$2:$W$322,4,FALSE)</f>
        <v>0</v>
      </c>
      <c r="I271" s="2">
        <f>VLOOKUP(B271,'Razzball Projections'!$B$2:$W$322,5,FALSE)</f>
        <v>0</v>
      </c>
      <c r="J271" s="2">
        <f>VLOOKUP(B271,'Razzball Projections'!$B$2:$W$322,6,FALSE)</f>
        <v>0</v>
      </c>
      <c r="K271" s="2">
        <f>VLOOKUP(B271,'Razzball Projections'!$B$2:$W$322,7,FALSE)</f>
        <v>0</v>
      </c>
      <c r="L271" s="2">
        <f>VLOOKUP(B271,'Razzball Projections'!$B$2:$W$322,8,FALSE)</f>
        <v>0</v>
      </c>
      <c r="M271" s="2">
        <f>VLOOKUP(B271,'Razzball Projections'!$B$2:$W$322,9,FALSE)</f>
        <v>0</v>
      </c>
      <c r="N271" s="2">
        <f>VLOOKUP(B271,'Razzball Projections'!$B$2:$W$322,10,FALSE)</f>
        <v>2</v>
      </c>
      <c r="O271" s="2">
        <f>VLOOKUP(B271,'Razzball Projections'!$B$2:$W$322,11,FALSE)</f>
        <v>3</v>
      </c>
      <c r="P271" s="2">
        <f>VLOOKUP(B271,'Razzball Projections'!$B$2:$W$322,12,FALSE)</f>
        <v>0</v>
      </c>
      <c r="Q271" s="2">
        <f>VLOOKUP(B271,'Razzball Projections'!$B$2:$W$322,13,FALSE)</f>
        <v>0</v>
      </c>
      <c r="R271" s="2">
        <f>VLOOKUP(B271,'Razzball Projections'!$B$2:$W$322,14,FALSE)</f>
        <v>22</v>
      </c>
      <c r="S271" s="2">
        <f>VLOOKUP(B271,'Razzball Projections'!$B$2:$W$322,15,FALSE)</f>
        <v>310</v>
      </c>
      <c r="T271" s="2">
        <f>VLOOKUP(B271,'Razzball Projections'!$B$2:$W$322,16,FALSE)</f>
        <v>1</v>
      </c>
      <c r="U271" s="8">
        <f>VLOOKUP(B271,'Razzball Projections'!$B$2:$W$322,17,FALSE)</f>
        <v>38.479999999999997</v>
      </c>
      <c r="V271" s="8">
        <f>VLOOKUP(B271,'Razzball Projections'!$B$2:$W$322,18,FALSE)</f>
        <v>49.43</v>
      </c>
      <c r="W271" s="8">
        <f>VLOOKUP(B271,'Razzball Projections'!$B$2:$W$322,19,FALSE)</f>
        <v>60.38</v>
      </c>
      <c r="X271" s="7">
        <f>VLOOKUP(B271,'Razzball Projections'!$B$2:$W$322,20,FALSE)</f>
        <v>0</v>
      </c>
      <c r="Y271" s="7">
        <f>VLOOKUP(B271,'Razzball Projections'!$B$2:$W$322,21,FALSE)</f>
        <v>0</v>
      </c>
      <c r="Z271" s="7">
        <f>VLOOKUP(B271,'Razzball Projections'!$B$2:$W$322,22,FALSE)</f>
        <v>0</v>
      </c>
    </row>
    <row r="272" spans="1:26">
      <c r="A272" s="6" t="e">
        <f>VLOOKUP(B272&amp;"*",'Razzball Rankings'!$B$5:$G$204,6,FALSE)</f>
        <v>#N/A</v>
      </c>
      <c r="B272" s="3" t="str">
        <f>'Razzball Projections'!B271</f>
        <v>Jermaine Kearse</v>
      </c>
      <c r="C272" s="2" t="str">
        <f>VLOOKUP(B272,'Razzball Projections'!$B$2:$W$322,2,FALSE)</f>
        <v>WR</v>
      </c>
      <c r="D272" s="2" t="str">
        <f>VLOOKUP(B272,'Razzball Projections'!$B$2:$W$322,3,FALSE)</f>
        <v>SEA</v>
      </c>
      <c r="F272" s="8">
        <f>VLOOKUP(B272,'Fantasy Pros ECR'!$B$6:$H$312,7,FALSE)</f>
        <v>178.7142857</v>
      </c>
      <c r="G272" s="8" t="e">
        <f>VLOOKUP(B272,'Fantasy Pros ADP'!$B$6:$M$253,12,FALSE)</f>
        <v>#N/A</v>
      </c>
      <c r="H272" s="2">
        <f>VLOOKUP(B272,'Razzball Projections'!$B$2:$W$322,4,FALSE)</f>
        <v>0</v>
      </c>
      <c r="I272" s="2">
        <f>VLOOKUP(B272,'Razzball Projections'!$B$2:$W$322,5,FALSE)</f>
        <v>0</v>
      </c>
      <c r="J272" s="2">
        <f>VLOOKUP(B272,'Razzball Projections'!$B$2:$W$322,6,FALSE)</f>
        <v>0</v>
      </c>
      <c r="K272" s="2">
        <f>VLOOKUP(B272,'Razzball Projections'!$B$2:$W$322,7,FALSE)</f>
        <v>0</v>
      </c>
      <c r="L272" s="2">
        <f>VLOOKUP(B272,'Razzball Projections'!$B$2:$W$322,8,FALSE)</f>
        <v>0</v>
      </c>
      <c r="M272" s="2">
        <f>VLOOKUP(B272,'Razzball Projections'!$B$2:$W$322,9,FALSE)</f>
        <v>0</v>
      </c>
      <c r="N272" s="2">
        <f>VLOOKUP(B272,'Razzball Projections'!$B$2:$W$322,10,FALSE)</f>
        <v>0</v>
      </c>
      <c r="O272" s="2">
        <f>VLOOKUP(B272,'Razzball Projections'!$B$2:$W$322,11,FALSE)</f>
        <v>0</v>
      </c>
      <c r="P272" s="2">
        <f>VLOOKUP(B272,'Razzball Projections'!$B$2:$W$322,12,FALSE)</f>
        <v>0</v>
      </c>
      <c r="Q272" s="2">
        <f>VLOOKUP(B272,'Razzball Projections'!$B$2:$W$322,13,FALSE)</f>
        <v>0</v>
      </c>
      <c r="R272" s="2">
        <f>VLOOKUP(B272,'Razzball Projections'!$B$2:$W$322,14,FALSE)</f>
        <v>20</v>
      </c>
      <c r="S272" s="2">
        <f>VLOOKUP(B272,'Razzball Projections'!$B$2:$W$322,15,FALSE)</f>
        <v>304</v>
      </c>
      <c r="T272" s="2">
        <f>VLOOKUP(B272,'Razzball Projections'!$B$2:$W$322,16,FALSE)</f>
        <v>2</v>
      </c>
      <c r="U272" s="8">
        <f>VLOOKUP(B272,'Razzball Projections'!$B$2:$W$322,17,FALSE)</f>
        <v>40.020000000000003</v>
      </c>
      <c r="V272" s="8">
        <f>VLOOKUP(B272,'Razzball Projections'!$B$2:$W$322,18,FALSE)</f>
        <v>50.12</v>
      </c>
      <c r="W272" s="8">
        <f>VLOOKUP(B272,'Razzball Projections'!$B$2:$W$322,19,FALSE)</f>
        <v>60.22</v>
      </c>
      <c r="X272" s="7">
        <f>VLOOKUP(B272,'Razzball Projections'!$B$2:$W$322,20,FALSE)</f>
        <v>0</v>
      </c>
      <c r="Y272" s="7">
        <f>VLOOKUP(B272,'Razzball Projections'!$B$2:$W$322,21,FALSE)</f>
        <v>0</v>
      </c>
      <c r="Z272" s="7">
        <f>VLOOKUP(B272,'Razzball Projections'!$B$2:$W$322,22,FALSE)</f>
        <v>0</v>
      </c>
    </row>
    <row r="273" spans="1:26">
      <c r="A273" s="6" t="e">
        <f>VLOOKUP(B273&amp;"*",'Razzball Rankings'!$B$5:$G$204,6,FALSE)</f>
        <v>#N/A</v>
      </c>
      <c r="B273" s="3" t="str">
        <f>'Razzball Projections'!B272</f>
        <v>Andre Holmes</v>
      </c>
      <c r="C273" s="2" t="str">
        <f>VLOOKUP(B273,'Razzball Projections'!$B$2:$W$322,2,FALSE)</f>
        <v>WR</v>
      </c>
      <c r="D273" s="2" t="str">
        <f>VLOOKUP(B273,'Razzball Projections'!$B$2:$W$322,3,FALSE)</f>
        <v>OAK</v>
      </c>
      <c r="F273" s="8">
        <f>VLOOKUP(B273,'Fantasy Pros ECR'!$B$6:$H$312,7,FALSE)</f>
        <v>165.56</v>
      </c>
      <c r="G273" s="8" t="e">
        <f>VLOOKUP(B273,'Fantasy Pros ADP'!$B$6:$M$253,12,FALSE)</f>
        <v>#N/A</v>
      </c>
      <c r="H273" s="2">
        <f>VLOOKUP(B273,'Razzball Projections'!$B$2:$W$322,4,FALSE)</f>
        <v>0</v>
      </c>
      <c r="I273" s="2">
        <f>VLOOKUP(B273,'Razzball Projections'!$B$2:$W$322,5,FALSE)</f>
        <v>0</v>
      </c>
      <c r="J273" s="2">
        <f>VLOOKUP(B273,'Razzball Projections'!$B$2:$W$322,6,FALSE)</f>
        <v>0</v>
      </c>
      <c r="K273" s="2">
        <f>VLOOKUP(B273,'Razzball Projections'!$B$2:$W$322,7,FALSE)</f>
        <v>0</v>
      </c>
      <c r="L273" s="2">
        <f>VLOOKUP(B273,'Razzball Projections'!$B$2:$W$322,8,FALSE)</f>
        <v>0</v>
      </c>
      <c r="M273" s="2">
        <f>VLOOKUP(B273,'Razzball Projections'!$B$2:$W$322,9,FALSE)</f>
        <v>0</v>
      </c>
      <c r="N273" s="2">
        <f>VLOOKUP(B273,'Razzball Projections'!$B$2:$W$322,10,FALSE)</f>
        <v>0</v>
      </c>
      <c r="O273" s="2">
        <f>VLOOKUP(B273,'Razzball Projections'!$B$2:$W$322,11,FALSE)</f>
        <v>0</v>
      </c>
      <c r="P273" s="2">
        <f>VLOOKUP(B273,'Razzball Projections'!$B$2:$W$322,12,FALSE)</f>
        <v>0</v>
      </c>
      <c r="Q273" s="2">
        <f>VLOOKUP(B273,'Razzball Projections'!$B$2:$W$322,13,FALSE)</f>
        <v>0</v>
      </c>
      <c r="R273" s="2">
        <f>VLOOKUP(B273,'Razzball Projections'!$B$2:$W$322,14,FALSE)</f>
        <v>20</v>
      </c>
      <c r="S273" s="2">
        <f>VLOOKUP(B273,'Razzball Projections'!$B$2:$W$322,15,FALSE)</f>
        <v>275</v>
      </c>
      <c r="T273" s="2">
        <f>VLOOKUP(B273,'Razzball Projections'!$B$2:$W$322,16,FALSE)</f>
        <v>2</v>
      </c>
      <c r="U273" s="8">
        <f>VLOOKUP(B273,'Razzball Projections'!$B$2:$W$322,17,FALSE)</f>
        <v>39.520000000000003</v>
      </c>
      <c r="V273" s="8">
        <f>VLOOKUP(B273,'Razzball Projections'!$B$2:$W$322,18,FALSE)</f>
        <v>49.32</v>
      </c>
      <c r="W273" s="8">
        <f>VLOOKUP(B273,'Razzball Projections'!$B$2:$W$322,19,FALSE)</f>
        <v>59.12</v>
      </c>
      <c r="X273" s="7">
        <f>VLOOKUP(B273,'Razzball Projections'!$B$2:$W$322,20,FALSE)</f>
        <v>0</v>
      </c>
      <c r="Y273" s="7">
        <f>VLOOKUP(B273,'Razzball Projections'!$B$2:$W$322,21,FALSE)</f>
        <v>0</v>
      </c>
      <c r="Z273" s="7">
        <f>VLOOKUP(B273,'Razzball Projections'!$B$2:$W$322,22,FALSE)</f>
        <v>0</v>
      </c>
    </row>
    <row r="274" spans="1:26">
      <c r="A274" s="6" t="e">
        <f>VLOOKUP(B274&amp;"*",'Razzball Rankings'!$B$5:$G$204,6,FALSE)</f>
        <v>#N/A</v>
      </c>
      <c r="B274" s="3" t="str">
        <f>'Razzball Projections'!B273</f>
        <v>Stephen Hill</v>
      </c>
      <c r="C274" s="2" t="str">
        <f>VLOOKUP(B274,'Razzball Projections'!$B$2:$W$322,2,FALSE)</f>
        <v>WR</v>
      </c>
      <c r="D274" s="2" t="str">
        <f>VLOOKUP(B274,'Razzball Projections'!$B$2:$W$322,3,FALSE)</f>
        <v>NYJ</v>
      </c>
      <c r="F274" s="8">
        <f>VLOOKUP(B274,'Fantasy Pros ECR'!$B$6:$H$312,7,FALSE)</f>
        <v>178.5</v>
      </c>
      <c r="G274" s="8" t="e">
        <f>VLOOKUP(B274,'Fantasy Pros ADP'!$B$6:$M$253,12,FALSE)</f>
        <v>#N/A</v>
      </c>
      <c r="H274" s="2">
        <f>VLOOKUP(B274,'Razzball Projections'!$B$2:$W$322,4,FALSE)</f>
        <v>0</v>
      </c>
      <c r="I274" s="2">
        <f>VLOOKUP(B274,'Razzball Projections'!$B$2:$W$322,5,FALSE)</f>
        <v>0</v>
      </c>
      <c r="J274" s="2">
        <f>VLOOKUP(B274,'Razzball Projections'!$B$2:$W$322,6,FALSE)</f>
        <v>0</v>
      </c>
      <c r="K274" s="2">
        <f>VLOOKUP(B274,'Razzball Projections'!$B$2:$W$322,7,FALSE)</f>
        <v>0</v>
      </c>
      <c r="L274" s="2">
        <f>VLOOKUP(B274,'Razzball Projections'!$B$2:$W$322,8,FALSE)</f>
        <v>0</v>
      </c>
      <c r="M274" s="2">
        <f>VLOOKUP(B274,'Razzball Projections'!$B$2:$W$322,9,FALSE)</f>
        <v>0</v>
      </c>
      <c r="N274" s="2">
        <f>VLOOKUP(B274,'Razzball Projections'!$B$2:$W$322,10,FALSE)</f>
        <v>0</v>
      </c>
      <c r="O274" s="2">
        <f>VLOOKUP(B274,'Razzball Projections'!$B$2:$W$322,11,FALSE)</f>
        <v>0</v>
      </c>
      <c r="P274" s="2">
        <f>VLOOKUP(B274,'Razzball Projections'!$B$2:$W$322,12,FALSE)</f>
        <v>0</v>
      </c>
      <c r="Q274" s="2">
        <f>VLOOKUP(B274,'Razzball Projections'!$B$2:$W$322,13,FALSE)</f>
        <v>0</v>
      </c>
      <c r="R274" s="2">
        <f>VLOOKUP(B274,'Razzball Projections'!$B$2:$W$322,14,FALSE)</f>
        <v>21</v>
      </c>
      <c r="S274" s="2">
        <f>VLOOKUP(B274,'Razzball Projections'!$B$2:$W$322,15,FALSE)</f>
        <v>282</v>
      </c>
      <c r="T274" s="2">
        <f>VLOOKUP(B274,'Razzball Projections'!$B$2:$W$322,16,FALSE)</f>
        <v>2</v>
      </c>
      <c r="U274" s="8">
        <f>VLOOKUP(B274,'Razzball Projections'!$B$2:$W$322,17,FALSE)</f>
        <v>37.81</v>
      </c>
      <c r="V274" s="8">
        <f>VLOOKUP(B274,'Razzball Projections'!$B$2:$W$322,18,FALSE)</f>
        <v>48.06</v>
      </c>
      <c r="W274" s="8">
        <f>VLOOKUP(B274,'Razzball Projections'!$B$2:$W$322,19,FALSE)</f>
        <v>58.31</v>
      </c>
      <c r="X274" s="7">
        <f>VLOOKUP(B274,'Razzball Projections'!$B$2:$W$322,20,FALSE)</f>
        <v>0</v>
      </c>
      <c r="Y274" s="7">
        <f>VLOOKUP(B274,'Razzball Projections'!$B$2:$W$322,21,FALSE)</f>
        <v>0</v>
      </c>
      <c r="Z274" s="7">
        <f>VLOOKUP(B274,'Razzball Projections'!$B$2:$W$322,22,FALSE)</f>
        <v>0</v>
      </c>
    </row>
    <row r="275" spans="1:26">
      <c r="A275" s="6" t="e">
        <f>VLOOKUP(B275&amp;"*",'Razzball Rankings'!$B$5:$G$204,6,FALSE)</f>
        <v>#N/A</v>
      </c>
      <c r="B275" s="3" t="str">
        <f>'Razzball Projections'!B274</f>
        <v>Stedman Bailey</v>
      </c>
      <c r="C275" s="2" t="str">
        <f>VLOOKUP(B275,'Razzball Projections'!$B$2:$W$322,2,FALSE)</f>
        <v>WR</v>
      </c>
      <c r="D275" s="2" t="str">
        <f>VLOOKUP(B275,'Razzball Projections'!$B$2:$W$322,3,FALSE)</f>
        <v>STL</v>
      </c>
      <c r="F275" s="8" t="e">
        <f>VLOOKUP(B275,'Fantasy Pros ECR'!$B$6:$H$312,7,FALSE)</f>
        <v>#N/A</v>
      </c>
      <c r="G275" s="8" t="e">
        <f>VLOOKUP(B275,'Fantasy Pros ADP'!$B$6:$M$253,12,FALSE)</f>
        <v>#N/A</v>
      </c>
      <c r="H275" s="2">
        <f>VLOOKUP(B275,'Razzball Projections'!$B$2:$W$322,4,FALSE)</f>
        <v>0</v>
      </c>
      <c r="I275" s="2">
        <f>VLOOKUP(B275,'Razzball Projections'!$B$2:$W$322,5,FALSE)</f>
        <v>0</v>
      </c>
      <c r="J275" s="2">
        <f>VLOOKUP(B275,'Razzball Projections'!$B$2:$W$322,6,FALSE)</f>
        <v>0</v>
      </c>
      <c r="K275" s="2">
        <f>VLOOKUP(B275,'Razzball Projections'!$B$2:$W$322,7,FALSE)</f>
        <v>0</v>
      </c>
      <c r="L275" s="2">
        <f>VLOOKUP(B275,'Razzball Projections'!$B$2:$W$322,8,FALSE)</f>
        <v>0</v>
      </c>
      <c r="M275" s="2">
        <f>VLOOKUP(B275,'Razzball Projections'!$B$2:$W$322,9,FALSE)</f>
        <v>0</v>
      </c>
      <c r="N275" s="2">
        <f>VLOOKUP(B275,'Razzball Projections'!$B$2:$W$322,10,FALSE)</f>
        <v>0</v>
      </c>
      <c r="O275" s="2">
        <f>VLOOKUP(B275,'Razzball Projections'!$B$2:$W$322,11,FALSE)</f>
        <v>0</v>
      </c>
      <c r="P275" s="2">
        <f>VLOOKUP(B275,'Razzball Projections'!$B$2:$W$322,12,FALSE)</f>
        <v>0</v>
      </c>
      <c r="Q275" s="2">
        <f>VLOOKUP(B275,'Razzball Projections'!$B$2:$W$322,13,FALSE)</f>
        <v>0</v>
      </c>
      <c r="R275" s="2">
        <f>VLOOKUP(B275,'Razzball Projections'!$B$2:$W$322,14,FALSE)</f>
        <v>22</v>
      </c>
      <c r="S275" s="2">
        <f>VLOOKUP(B275,'Razzball Projections'!$B$2:$W$322,15,FALSE)</f>
        <v>304</v>
      </c>
      <c r="T275" s="2">
        <f>VLOOKUP(B275,'Razzball Projections'!$B$2:$W$322,16,FALSE)</f>
        <v>1</v>
      </c>
      <c r="U275" s="8">
        <f>VLOOKUP(B275,'Razzball Projections'!$B$2:$W$322,17,FALSE)</f>
        <v>36.4</v>
      </c>
      <c r="V275" s="8">
        <f>VLOOKUP(B275,'Razzball Projections'!$B$2:$W$322,18,FALSE)</f>
        <v>47.15</v>
      </c>
      <c r="W275" s="8">
        <f>VLOOKUP(B275,'Razzball Projections'!$B$2:$W$322,19,FALSE)</f>
        <v>57.9</v>
      </c>
      <c r="X275" s="7">
        <f>VLOOKUP(B275,'Razzball Projections'!$B$2:$W$322,20,FALSE)</f>
        <v>0</v>
      </c>
      <c r="Y275" s="7">
        <f>VLOOKUP(B275,'Razzball Projections'!$B$2:$W$322,21,FALSE)</f>
        <v>0</v>
      </c>
      <c r="Z275" s="7">
        <f>VLOOKUP(B275,'Razzball Projections'!$B$2:$W$322,22,FALSE)</f>
        <v>0</v>
      </c>
    </row>
    <row r="276" spans="1:26">
      <c r="A276" s="6" t="e">
        <f>VLOOKUP(B276&amp;"*",'Razzball Rankings'!$B$5:$G$204,6,FALSE)</f>
        <v>#N/A</v>
      </c>
      <c r="B276" s="3" t="str">
        <f>'Razzball Projections'!B275</f>
        <v>Vincent Brown</v>
      </c>
      <c r="C276" s="2" t="str">
        <f>VLOOKUP(B276,'Razzball Projections'!$B$2:$W$322,2,FALSE)</f>
        <v>WR</v>
      </c>
      <c r="D276" s="2" t="str">
        <f>VLOOKUP(B276,'Razzball Projections'!$B$2:$W$322,3,FALSE)</f>
        <v>SD</v>
      </c>
      <c r="F276" s="8" t="e">
        <f>VLOOKUP(B276,'Fantasy Pros ECR'!$B$6:$H$312,7,FALSE)</f>
        <v>#N/A</v>
      </c>
      <c r="G276" s="8" t="e">
        <f>VLOOKUP(B276,'Fantasy Pros ADP'!$B$6:$M$253,12,FALSE)</f>
        <v>#N/A</v>
      </c>
      <c r="H276" s="2">
        <f>VLOOKUP(B276,'Razzball Projections'!$B$2:$W$322,4,FALSE)</f>
        <v>0</v>
      </c>
      <c r="I276" s="2">
        <f>VLOOKUP(B276,'Razzball Projections'!$B$2:$W$322,5,FALSE)</f>
        <v>0</v>
      </c>
      <c r="J276" s="2">
        <f>VLOOKUP(B276,'Razzball Projections'!$B$2:$W$322,6,FALSE)</f>
        <v>0</v>
      </c>
      <c r="K276" s="2">
        <f>VLOOKUP(B276,'Razzball Projections'!$B$2:$W$322,7,FALSE)</f>
        <v>0</v>
      </c>
      <c r="L276" s="2">
        <f>VLOOKUP(B276,'Razzball Projections'!$B$2:$W$322,8,FALSE)</f>
        <v>0</v>
      </c>
      <c r="M276" s="2">
        <f>VLOOKUP(B276,'Razzball Projections'!$B$2:$W$322,9,FALSE)</f>
        <v>0</v>
      </c>
      <c r="N276" s="2">
        <f>VLOOKUP(B276,'Razzball Projections'!$B$2:$W$322,10,FALSE)</f>
        <v>0</v>
      </c>
      <c r="O276" s="2">
        <f>VLOOKUP(B276,'Razzball Projections'!$B$2:$W$322,11,FALSE)</f>
        <v>0</v>
      </c>
      <c r="P276" s="2">
        <f>VLOOKUP(B276,'Razzball Projections'!$B$2:$W$322,12,FALSE)</f>
        <v>0</v>
      </c>
      <c r="Q276" s="2">
        <f>VLOOKUP(B276,'Razzball Projections'!$B$2:$W$322,13,FALSE)</f>
        <v>0</v>
      </c>
      <c r="R276" s="2">
        <f>VLOOKUP(B276,'Razzball Projections'!$B$2:$W$322,14,FALSE)</f>
        <v>21</v>
      </c>
      <c r="S276" s="2">
        <f>VLOOKUP(B276,'Razzball Projections'!$B$2:$W$322,15,FALSE)</f>
        <v>272</v>
      </c>
      <c r="T276" s="2">
        <f>VLOOKUP(B276,'Razzball Projections'!$B$2:$W$322,16,FALSE)</f>
        <v>1</v>
      </c>
      <c r="U276" s="8">
        <f>VLOOKUP(B276,'Razzball Projections'!$B$2:$W$322,17,FALSE)</f>
        <v>35.61</v>
      </c>
      <c r="V276" s="8">
        <f>VLOOKUP(B276,'Razzball Projections'!$B$2:$W$322,18,FALSE)</f>
        <v>46.31</v>
      </c>
      <c r="W276" s="8">
        <f>VLOOKUP(B276,'Razzball Projections'!$B$2:$W$322,19,FALSE)</f>
        <v>57.01</v>
      </c>
      <c r="X276" s="7">
        <f>VLOOKUP(B276,'Razzball Projections'!$B$2:$W$322,20,FALSE)</f>
        <v>0</v>
      </c>
      <c r="Y276" s="7">
        <f>VLOOKUP(B276,'Razzball Projections'!$B$2:$W$322,21,FALSE)</f>
        <v>0</v>
      </c>
      <c r="Z276" s="7">
        <f>VLOOKUP(B276,'Razzball Projections'!$B$2:$W$322,22,FALSE)</f>
        <v>0</v>
      </c>
    </row>
    <row r="277" spans="1:26">
      <c r="A277" s="6" t="e">
        <f>VLOOKUP(B277&amp;"*",'Razzball Rankings'!$B$5:$G$204,6,FALSE)</f>
        <v>#N/A</v>
      </c>
      <c r="B277" s="3" t="str">
        <f>'Razzball Projections'!B276</f>
        <v>Mike James</v>
      </c>
      <c r="C277" s="2" t="str">
        <f>VLOOKUP(B277,'Razzball Projections'!$B$2:$W$322,2,FALSE)</f>
        <v>RB</v>
      </c>
      <c r="D277" s="2" t="str">
        <f>VLOOKUP(B277,'Razzball Projections'!$B$2:$W$322,3,FALSE)</f>
        <v>TB</v>
      </c>
      <c r="F277" s="8" t="e">
        <f>VLOOKUP(B277,'Fantasy Pros ECR'!$B$6:$H$312,7,FALSE)</f>
        <v>#N/A</v>
      </c>
      <c r="G277" s="8" t="e">
        <f>VLOOKUP(B277,'Fantasy Pros ADP'!$B$6:$M$253,12,FALSE)</f>
        <v>#N/A</v>
      </c>
      <c r="H277" s="2">
        <f>VLOOKUP(B277,'Razzball Projections'!$B$2:$W$322,4,FALSE)</f>
        <v>0</v>
      </c>
      <c r="I277" s="2">
        <f>VLOOKUP(B277,'Razzball Projections'!$B$2:$W$322,5,FALSE)</f>
        <v>0</v>
      </c>
      <c r="J277" s="2">
        <f>VLOOKUP(B277,'Razzball Projections'!$B$2:$W$322,6,FALSE)</f>
        <v>0</v>
      </c>
      <c r="K277" s="2">
        <f>VLOOKUP(B277,'Razzball Projections'!$B$2:$W$322,7,FALSE)</f>
        <v>0</v>
      </c>
      <c r="L277" s="2">
        <f>VLOOKUP(B277,'Razzball Projections'!$B$2:$W$322,8,FALSE)</f>
        <v>0</v>
      </c>
      <c r="M277" s="2">
        <f>VLOOKUP(B277,'Razzball Projections'!$B$2:$W$322,9,FALSE)</f>
        <v>0</v>
      </c>
      <c r="N277" s="2">
        <f>VLOOKUP(B277,'Razzball Projections'!$B$2:$W$322,10,FALSE)</f>
        <v>72</v>
      </c>
      <c r="O277" s="2">
        <f>VLOOKUP(B277,'Razzball Projections'!$B$2:$W$322,11,FALSE)</f>
        <v>322</v>
      </c>
      <c r="P277" s="2">
        <f>VLOOKUP(B277,'Razzball Projections'!$B$2:$W$322,12,FALSE)</f>
        <v>1</v>
      </c>
      <c r="Q277" s="2">
        <f>VLOOKUP(B277,'Razzball Projections'!$B$2:$W$322,13,FALSE)</f>
        <v>1</v>
      </c>
      <c r="R277" s="2">
        <f>VLOOKUP(B277,'Razzball Projections'!$B$2:$W$322,14,FALSE)</f>
        <v>12</v>
      </c>
      <c r="S277" s="2">
        <f>VLOOKUP(B277,'Razzball Projections'!$B$2:$W$322,15,FALSE)</f>
        <v>62</v>
      </c>
      <c r="T277" s="2">
        <f>VLOOKUP(B277,'Razzball Projections'!$B$2:$W$322,16,FALSE)</f>
        <v>0</v>
      </c>
      <c r="U277" s="8">
        <f>VLOOKUP(B277,'Razzball Projections'!$B$2:$W$322,17,FALSE)</f>
        <v>44.6</v>
      </c>
      <c r="V277" s="8">
        <f>VLOOKUP(B277,'Razzball Projections'!$B$2:$W$322,18,FALSE)</f>
        <v>50.6</v>
      </c>
      <c r="W277" s="8">
        <f>VLOOKUP(B277,'Razzball Projections'!$B$2:$W$322,19,FALSE)</f>
        <v>56.6</v>
      </c>
      <c r="X277" s="7">
        <f>VLOOKUP(B277,'Razzball Projections'!$B$2:$W$322,20,FALSE)</f>
        <v>0</v>
      </c>
      <c r="Y277" s="7">
        <f>VLOOKUP(B277,'Razzball Projections'!$B$2:$W$322,21,FALSE)</f>
        <v>0</v>
      </c>
      <c r="Z277" s="7">
        <f>VLOOKUP(B277,'Razzball Projections'!$B$2:$W$322,22,FALSE)</f>
        <v>0</v>
      </c>
    </row>
    <row r="278" spans="1:26">
      <c r="A278" s="6" t="e">
        <f>VLOOKUP(B278&amp;"*",'Razzball Rankings'!$B$5:$G$204,6,FALSE)</f>
        <v>#N/A</v>
      </c>
      <c r="B278" s="3" t="str">
        <f>'Razzball Projections'!B277</f>
        <v>Luke Willson</v>
      </c>
      <c r="C278" s="2" t="str">
        <f>VLOOKUP(B278,'Razzball Projections'!$B$2:$W$322,2,FALSE)</f>
        <v>TE</v>
      </c>
      <c r="D278" s="2" t="str">
        <f>VLOOKUP(B278,'Razzball Projections'!$B$2:$W$322,3,FALSE)</f>
        <v>SEA</v>
      </c>
      <c r="F278" s="8" t="e">
        <f>VLOOKUP(B278,'Fantasy Pros ECR'!$B$6:$H$312,7,FALSE)</f>
        <v>#N/A</v>
      </c>
      <c r="G278" s="8" t="e">
        <f>VLOOKUP(B278,'Fantasy Pros ADP'!$B$6:$M$253,12,FALSE)</f>
        <v>#N/A</v>
      </c>
      <c r="H278" s="2">
        <f>VLOOKUP(B278,'Razzball Projections'!$B$2:$W$322,4,FALSE)</f>
        <v>0</v>
      </c>
      <c r="I278" s="2">
        <f>VLOOKUP(B278,'Razzball Projections'!$B$2:$W$322,5,FALSE)</f>
        <v>0</v>
      </c>
      <c r="J278" s="2">
        <f>VLOOKUP(B278,'Razzball Projections'!$B$2:$W$322,6,FALSE)</f>
        <v>0</v>
      </c>
      <c r="K278" s="2">
        <f>VLOOKUP(B278,'Razzball Projections'!$B$2:$W$322,7,FALSE)</f>
        <v>0</v>
      </c>
      <c r="L278" s="2">
        <f>VLOOKUP(B278,'Razzball Projections'!$B$2:$W$322,8,FALSE)</f>
        <v>0</v>
      </c>
      <c r="M278" s="2">
        <f>VLOOKUP(B278,'Razzball Projections'!$B$2:$W$322,9,FALSE)</f>
        <v>0</v>
      </c>
      <c r="N278" s="2">
        <f>VLOOKUP(B278,'Razzball Projections'!$B$2:$W$322,10,FALSE)</f>
        <v>0</v>
      </c>
      <c r="O278" s="2">
        <f>VLOOKUP(B278,'Razzball Projections'!$B$2:$W$322,11,FALSE)</f>
        <v>0</v>
      </c>
      <c r="P278" s="2">
        <f>VLOOKUP(B278,'Razzball Projections'!$B$2:$W$322,12,FALSE)</f>
        <v>0</v>
      </c>
      <c r="Q278" s="2">
        <f>VLOOKUP(B278,'Razzball Projections'!$B$2:$W$322,13,FALSE)</f>
        <v>0</v>
      </c>
      <c r="R278" s="2">
        <f>VLOOKUP(B278,'Razzball Projections'!$B$2:$W$322,14,FALSE)</f>
        <v>21</v>
      </c>
      <c r="S278" s="2">
        <f>VLOOKUP(B278,'Razzball Projections'!$B$2:$W$322,15,FALSE)</f>
        <v>237</v>
      </c>
      <c r="T278" s="2">
        <f>VLOOKUP(B278,'Razzball Projections'!$B$2:$W$322,16,FALSE)</f>
        <v>2</v>
      </c>
      <c r="U278" s="8">
        <f>VLOOKUP(B278,'Razzball Projections'!$B$2:$W$322,17,FALSE)</f>
        <v>35.049999999999997</v>
      </c>
      <c r="V278" s="8">
        <f>VLOOKUP(B278,'Razzball Projections'!$B$2:$W$322,18,FALSE)</f>
        <v>45.55</v>
      </c>
      <c r="W278" s="8">
        <f>VLOOKUP(B278,'Razzball Projections'!$B$2:$W$322,19,FALSE)</f>
        <v>56.05</v>
      </c>
      <c r="X278" s="7">
        <f>VLOOKUP(B278,'Razzball Projections'!$B$2:$W$322,20,FALSE)</f>
        <v>0</v>
      </c>
      <c r="Y278" s="7">
        <f>VLOOKUP(B278,'Razzball Projections'!$B$2:$W$322,21,FALSE)</f>
        <v>0</v>
      </c>
      <c r="Z278" s="7">
        <f>VLOOKUP(B278,'Razzball Projections'!$B$2:$W$322,22,FALSE)</f>
        <v>0</v>
      </c>
    </row>
    <row r="279" spans="1:26">
      <c r="A279" s="6" t="e">
        <f>VLOOKUP(B279&amp;"*",'Razzball Rankings'!$B$5:$G$204,6,FALSE)</f>
        <v>#N/A</v>
      </c>
      <c r="B279" s="3" t="str">
        <f>'Razzball Projections'!B278</f>
        <v>Denard Robinson</v>
      </c>
      <c r="C279" s="2" t="str">
        <f>VLOOKUP(B279,'Razzball Projections'!$B$2:$W$322,2,FALSE)</f>
        <v>RB</v>
      </c>
      <c r="D279" s="2" t="str">
        <f>VLOOKUP(B279,'Razzball Projections'!$B$2:$W$322,3,FALSE)</f>
        <v>JAC</v>
      </c>
      <c r="F279" s="8" t="e">
        <f>VLOOKUP(B279,'Fantasy Pros ECR'!$B$6:$H$312,7,FALSE)</f>
        <v>#N/A</v>
      </c>
      <c r="G279" s="8" t="e">
        <f>VLOOKUP(B279,'Fantasy Pros ADP'!$B$6:$M$253,12,FALSE)</f>
        <v>#N/A</v>
      </c>
      <c r="H279" s="2">
        <f>VLOOKUP(B279,'Razzball Projections'!$B$2:$W$322,4,FALSE)</f>
        <v>0</v>
      </c>
      <c r="I279" s="2">
        <f>VLOOKUP(B279,'Razzball Projections'!$B$2:$W$322,5,FALSE)</f>
        <v>0</v>
      </c>
      <c r="J279" s="2">
        <f>VLOOKUP(B279,'Razzball Projections'!$B$2:$W$322,6,FALSE)</f>
        <v>0</v>
      </c>
      <c r="K279" s="2">
        <f>VLOOKUP(B279,'Razzball Projections'!$B$2:$W$322,7,FALSE)</f>
        <v>0</v>
      </c>
      <c r="L279" s="2">
        <f>VLOOKUP(B279,'Razzball Projections'!$B$2:$W$322,8,FALSE)</f>
        <v>0</v>
      </c>
      <c r="M279" s="2">
        <f>VLOOKUP(B279,'Razzball Projections'!$B$2:$W$322,9,FALSE)</f>
        <v>0</v>
      </c>
      <c r="N279" s="2">
        <f>VLOOKUP(B279,'Razzball Projections'!$B$2:$W$322,10,FALSE)</f>
        <v>56</v>
      </c>
      <c r="O279" s="2">
        <f>VLOOKUP(B279,'Razzball Projections'!$B$2:$W$322,11,FALSE)</f>
        <v>238</v>
      </c>
      <c r="P279" s="2">
        <f>VLOOKUP(B279,'Razzball Projections'!$B$2:$W$322,12,FALSE)</f>
        <v>1</v>
      </c>
      <c r="Q279" s="2">
        <f>VLOOKUP(B279,'Razzball Projections'!$B$2:$W$322,13,FALSE)</f>
        <v>1</v>
      </c>
      <c r="R279" s="2">
        <f>VLOOKUP(B279,'Razzball Projections'!$B$2:$W$322,14,FALSE)</f>
        <v>15</v>
      </c>
      <c r="S279" s="2">
        <f>VLOOKUP(B279,'Razzball Projections'!$B$2:$W$322,15,FALSE)</f>
        <v>100</v>
      </c>
      <c r="T279" s="2">
        <f>VLOOKUP(B279,'Razzball Projections'!$B$2:$W$322,16,FALSE)</f>
        <v>1</v>
      </c>
      <c r="U279" s="8">
        <f>VLOOKUP(B279,'Razzball Projections'!$B$2:$W$322,17,FALSE)</f>
        <v>40.799999999999997</v>
      </c>
      <c r="V279" s="8">
        <f>VLOOKUP(B279,'Razzball Projections'!$B$2:$W$322,18,FALSE)</f>
        <v>48.3</v>
      </c>
      <c r="W279" s="8">
        <f>VLOOKUP(B279,'Razzball Projections'!$B$2:$W$322,19,FALSE)</f>
        <v>55.8</v>
      </c>
      <c r="X279" s="7">
        <f>VLOOKUP(B279,'Razzball Projections'!$B$2:$W$322,20,FALSE)</f>
        <v>0</v>
      </c>
      <c r="Y279" s="7">
        <f>VLOOKUP(B279,'Razzball Projections'!$B$2:$W$322,21,FALSE)</f>
        <v>0</v>
      </c>
      <c r="Z279" s="7">
        <f>VLOOKUP(B279,'Razzball Projections'!$B$2:$W$322,22,FALSE)</f>
        <v>0</v>
      </c>
    </row>
    <row r="280" spans="1:26">
      <c r="A280" s="6" t="e">
        <f>VLOOKUP(B280&amp;"*",'Razzball Rankings'!$B$5:$G$204,6,FALSE)</f>
        <v>#N/A</v>
      </c>
      <c r="B280" s="3" t="str">
        <f>'Razzball Projections'!B279</f>
        <v>Robert Herron</v>
      </c>
      <c r="C280" s="2" t="str">
        <f>VLOOKUP(B280,'Razzball Projections'!$B$2:$W$322,2,FALSE)</f>
        <v>WR</v>
      </c>
      <c r="D280" s="2" t="str">
        <f>VLOOKUP(B280,'Razzball Projections'!$B$2:$W$322,3,FALSE)</f>
        <v>TB</v>
      </c>
      <c r="F280" s="8" t="e">
        <f>VLOOKUP(B280,'Fantasy Pros ECR'!$B$6:$H$312,7,FALSE)</f>
        <v>#N/A</v>
      </c>
      <c r="G280" s="8" t="e">
        <f>VLOOKUP(B280,'Fantasy Pros ADP'!$B$6:$M$253,12,FALSE)</f>
        <v>#N/A</v>
      </c>
      <c r="H280" s="2">
        <f>VLOOKUP(B280,'Razzball Projections'!$B$2:$W$322,4,FALSE)</f>
        <v>0</v>
      </c>
      <c r="I280" s="2">
        <f>VLOOKUP(B280,'Razzball Projections'!$B$2:$W$322,5,FALSE)</f>
        <v>0</v>
      </c>
      <c r="J280" s="2">
        <f>VLOOKUP(B280,'Razzball Projections'!$B$2:$W$322,6,FALSE)</f>
        <v>0</v>
      </c>
      <c r="K280" s="2">
        <f>VLOOKUP(B280,'Razzball Projections'!$B$2:$W$322,7,FALSE)</f>
        <v>0</v>
      </c>
      <c r="L280" s="2">
        <f>VLOOKUP(B280,'Razzball Projections'!$B$2:$W$322,8,FALSE)</f>
        <v>0</v>
      </c>
      <c r="M280" s="2">
        <f>VLOOKUP(B280,'Razzball Projections'!$B$2:$W$322,9,FALSE)</f>
        <v>0</v>
      </c>
      <c r="N280" s="2">
        <f>VLOOKUP(B280,'Razzball Projections'!$B$2:$W$322,10,FALSE)</f>
        <v>0</v>
      </c>
      <c r="O280" s="2">
        <f>VLOOKUP(B280,'Razzball Projections'!$B$2:$W$322,11,FALSE)</f>
        <v>0</v>
      </c>
      <c r="P280" s="2">
        <f>VLOOKUP(B280,'Razzball Projections'!$B$2:$W$322,12,FALSE)</f>
        <v>0</v>
      </c>
      <c r="Q280" s="2">
        <f>VLOOKUP(B280,'Razzball Projections'!$B$2:$W$322,13,FALSE)</f>
        <v>0</v>
      </c>
      <c r="R280" s="2">
        <f>VLOOKUP(B280,'Razzball Projections'!$B$2:$W$322,14,FALSE)</f>
        <v>19</v>
      </c>
      <c r="S280" s="2">
        <f>VLOOKUP(B280,'Razzball Projections'!$B$2:$W$322,15,FALSE)</f>
        <v>287</v>
      </c>
      <c r="T280" s="2">
        <f>VLOOKUP(B280,'Razzball Projections'!$B$2:$W$322,16,FALSE)</f>
        <v>1</v>
      </c>
      <c r="U280" s="8">
        <f>VLOOKUP(B280,'Razzball Projections'!$B$2:$W$322,17,FALSE)</f>
        <v>34.65</v>
      </c>
      <c r="V280" s="8">
        <f>VLOOKUP(B280,'Razzball Projections'!$B$2:$W$322,18,FALSE)</f>
        <v>44.15</v>
      </c>
      <c r="W280" s="8">
        <f>VLOOKUP(B280,'Razzball Projections'!$B$2:$W$322,19,FALSE)</f>
        <v>53.65</v>
      </c>
      <c r="X280" s="7">
        <f>VLOOKUP(B280,'Razzball Projections'!$B$2:$W$322,20,FALSE)</f>
        <v>0</v>
      </c>
      <c r="Y280" s="7">
        <f>VLOOKUP(B280,'Razzball Projections'!$B$2:$W$322,21,FALSE)</f>
        <v>0</v>
      </c>
      <c r="Z280" s="7">
        <f>VLOOKUP(B280,'Razzball Projections'!$B$2:$W$322,22,FALSE)</f>
        <v>0</v>
      </c>
    </row>
    <row r="281" spans="1:26">
      <c r="A281" s="6" t="e">
        <f>VLOOKUP(B281&amp;"*",'Razzball Rankings'!$B$5:$G$204,6,FALSE)</f>
        <v>#N/A</v>
      </c>
      <c r="B281" s="3" t="str">
        <f>'Razzball Projections'!B280</f>
        <v>Ryan Griffin</v>
      </c>
      <c r="C281" s="2" t="str">
        <f>VLOOKUP(B281,'Razzball Projections'!$B$2:$W$322,2,FALSE)</f>
        <v>TE</v>
      </c>
      <c r="D281" s="2" t="str">
        <f>VLOOKUP(B281,'Razzball Projections'!$B$2:$W$322,3,FALSE)</f>
        <v>HOU</v>
      </c>
      <c r="F281" s="8" t="e">
        <f>VLOOKUP(B281,'Fantasy Pros ECR'!$B$6:$H$312,7,FALSE)</f>
        <v>#N/A</v>
      </c>
      <c r="G281" s="8" t="e">
        <f>VLOOKUP(B281,'Fantasy Pros ADP'!$B$6:$M$253,12,FALSE)</f>
        <v>#N/A</v>
      </c>
      <c r="H281" s="2">
        <f>VLOOKUP(B281,'Razzball Projections'!$B$2:$W$322,4,FALSE)</f>
        <v>0</v>
      </c>
      <c r="I281" s="2">
        <f>VLOOKUP(B281,'Razzball Projections'!$B$2:$W$322,5,FALSE)</f>
        <v>0</v>
      </c>
      <c r="J281" s="2">
        <f>VLOOKUP(B281,'Razzball Projections'!$B$2:$W$322,6,FALSE)</f>
        <v>0</v>
      </c>
      <c r="K281" s="2">
        <f>VLOOKUP(B281,'Razzball Projections'!$B$2:$W$322,7,FALSE)</f>
        <v>0</v>
      </c>
      <c r="L281" s="2">
        <f>VLOOKUP(B281,'Razzball Projections'!$B$2:$W$322,8,FALSE)</f>
        <v>0</v>
      </c>
      <c r="M281" s="2">
        <f>VLOOKUP(B281,'Razzball Projections'!$B$2:$W$322,9,FALSE)</f>
        <v>0</v>
      </c>
      <c r="N281" s="2">
        <f>VLOOKUP(B281,'Razzball Projections'!$B$2:$W$322,10,FALSE)</f>
        <v>0</v>
      </c>
      <c r="O281" s="2">
        <f>VLOOKUP(B281,'Razzball Projections'!$B$2:$W$322,11,FALSE)</f>
        <v>0</v>
      </c>
      <c r="P281" s="2">
        <f>VLOOKUP(B281,'Razzball Projections'!$B$2:$W$322,12,FALSE)</f>
        <v>0</v>
      </c>
      <c r="Q281" s="2">
        <f>VLOOKUP(B281,'Razzball Projections'!$B$2:$W$322,13,FALSE)</f>
        <v>0</v>
      </c>
      <c r="R281" s="2">
        <f>VLOOKUP(B281,'Razzball Projections'!$B$2:$W$322,14,FALSE)</f>
        <v>22</v>
      </c>
      <c r="S281" s="2">
        <f>VLOOKUP(B281,'Razzball Projections'!$B$2:$W$322,15,FALSE)</f>
        <v>254</v>
      </c>
      <c r="T281" s="2">
        <f>VLOOKUP(B281,'Razzball Projections'!$B$2:$W$322,16,FALSE)</f>
        <v>1</v>
      </c>
      <c r="U281" s="8">
        <f>VLOOKUP(B281,'Razzball Projections'!$B$2:$W$322,17,FALSE)</f>
        <v>31.4</v>
      </c>
      <c r="V281" s="8">
        <f>VLOOKUP(B281,'Razzball Projections'!$B$2:$W$322,18,FALSE)</f>
        <v>42.4</v>
      </c>
      <c r="W281" s="8">
        <f>VLOOKUP(B281,'Razzball Projections'!$B$2:$W$322,19,FALSE)</f>
        <v>53.4</v>
      </c>
      <c r="X281" s="7">
        <f>VLOOKUP(B281,'Razzball Projections'!$B$2:$W$322,20,FALSE)</f>
        <v>0</v>
      </c>
      <c r="Y281" s="7">
        <f>VLOOKUP(B281,'Razzball Projections'!$B$2:$W$322,21,FALSE)</f>
        <v>0</v>
      </c>
      <c r="Z281" s="7">
        <f>VLOOKUP(B281,'Razzball Projections'!$B$2:$W$322,22,FALSE)</f>
        <v>0</v>
      </c>
    </row>
    <row r="282" spans="1:26">
      <c r="A282" s="6" t="e">
        <f>VLOOKUP(B282&amp;"*",'Razzball Rankings'!$B$5:$G$204,6,FALSE)</f>
        <v>#N/A</v>
      </c>
      <c r="B282" s="3" t="str">
        <f>'Razzball Projections'!B281</f>
        <v>Kris Durham</v>
      </c>
      <c r="C282" s="2" t="str">
        <f>VLOOKUP(B282,'Razzball Projections'!$B$2:$W$322,2,FALSE)</f>
        <v>WR</v>
      </c>
      <c r="D282" s="2" t="str">
        <f>VLOOKUP(B282,'Razzball Projections'!$B$2:$W$322,3,FALSE)</f>
        <v>DET</v>
      </c>
      <c r="F282" s="8" t="e">
        <f>VLOOKUP(B282,'Fantasy Pros ECR'!$B$6:$H$312,7,FALSE)</f>
        <v>#N/A</v>
      </c>
      <c r="G282" s="8" t="e">
        <f>VLOOKUP(B282,'Fantasy Pros ADP'!$B$6:$M$253,12,FALSE)</f>
        <v>#N/A</v>
      </c>
      <c r="H282" s="2">
        <f>VLOOKUP(B282,'Razzball Projections'!$B$2:$W$322,4,FALSE)</f>
        <v>0</v>
      </c>
      <c r="I282" s="2">
        <f>VLOOKUP(B282,'Razzball Projections'!$B$2:$W$322,5,FALSE)</f>
        <v>0</v>
      </c>
      <c r="J282" s="2">
        <f>VLOOKUP(B282,'Razzball Projections'!$B$2:$W$322,6,FALSE)</f>
        <v>0</v>
      </c>
      <c r="K282" s="2">
        <f>VLOOKUP(B282,'Razzball Projections'!$B$2:$W$322,7,FALSE)</f>
        <v>0</v>
      </c>
      <c r="L282" s="2">
        <f>VLOOKUP(B282,'Razzball Projections'!$B$2:$W$322,8,FALSE)</f>
        <v>0</v>
      </c>
      <c r="M282" s="2">
        <f>VLOOKUP(B282,'Razzball Projections'!$B$2:$W$322,9,FALSE)</f>
        <v>0</v>
      </c>
      <c r="N282" s="2">
        <f>VLOOKUP(B282,'Razzball Projections'!$B$2:$W$322,10,FALSE)</f>
        <v>0</v>
      </c>
      <c r="O282" s="2">
        <f>VLOOKUP(B282,'Razzball Projections'!$B$2:$W$322,11,FALSE)</f>
        <v>0</v>
      </c>
      <c r="P282" s="2">
        <f>VLOOKUP(B282,'Razzball Projections'!$B$2:$W$322,12,FALSE)</f>
        <v>0</v>
      </c>
      <c r="Q282" s="2">
        <f>VLOOKUP(B282,'Razzball Projections'!$B$2:$W$322,13,FALSE)</f>
        <v>0</v>
      </c>
      <c r="R282" s="2">
        <f>VLOOKUP(B282,'Razzball Projections'!$B$2:$W$322,14,FALSE)</f>
        <v>20</v>
      </c>
      <c r="S282" s="2">
        <f>VLOOKUP(B282,'Razzball Projections'!$B$2:$W$322,15,FALSE)</f>
        <v>258</v>
      </c>
      <c r="T282" s="2">
        <f>VLOOKUP(B282,'Razzball Projections'!$B$2:$W$322,16,FALSE)</f>
        <v>1</v>
      </c>
      <c r="U282" s="8">
        <f>VLOOKUP(B282,'Razzball Projections'!$B$2:$W$322,17,FALSE)</f>
        <v>33.01</v>
      </c>
      <c r="V282" s="8">
        <f>VLOOKUP(B282,'Razzball Projections'!$B$2:$W$322,18,FALSE)</f>
        <v>43.16</v>
      </c>
      <c r="W282" s="8">
        <f>VLOOKUP(B282,'Razzball Projections'!$B$2:$W$322,19,FALSE)</f>
        <v>53.31</v>
      </c>
      <c r="X282" s="7">
        <f>VLOOKUP(B282,'Razzball Projections'!$B$2:$W$322,20,FALSE)</f>
        <v>0</v>
      </c>
      <c r="Y282" s="7">
        <f>VLOOKUP(B282,'Razzball Projections'!$B$2:$W$322,21,FALSE)</f>
        <v>0</v>
      </c>
      <c r="Z282" s="7">
        <f>VLOOKUP(B282,'Razzball Projections'!$B$2:$W$322,22,FALSE)</f>
        <v>0</v>
      </c>
    </row>
    <row r="283" spans="1:26">
      <c r="A283" s="6" t="e">
        <f>VLOOKUP(B283&amp;"*",'Razzball Rankings'!$B$5:$G$204,6,FALSE)</f>
        <v>#N/A</v>
      </c>
      <c r="B283" s="3" t="str">
        <f>'Razzball Projections'!B282</f>
        <v>Keshawn Martin</v>
      </c>
      <c r="C283" s="2" t="str">
        <f>VLOOKUP(B283,'Razzball Projections'!$B$2:$W$322,2,FALSE)</f>
        <v>WR</v>
      </c>
      <c r="D283" s="2" t="str">
        <f>VLOOKUP(B283,'Razzball Projections'!$B$2:$W$322,3,FALSE)</f>
        <v>HOU</v>
      </c>
      <c r="F283" s="8" t="e">
        <f>VLOOKUP(B283,'Fantasy Pros ECR'!$B$6:$H$312,7,FALSE)</f>
        <v>#N/A</v>
      </c>
      <c r="G283" s="8" t="e">
        <f>VLOOKUP(B283,'Fantasy Pros ADP'!$B$6:$M$253,12,FALSE)</f>
        <v>#N/A</v>
      </c>
      <c r="H283" s="2">
        <f>VLOOKUP(B283,'Razzball Projections'!$B$2:$W$322,4,FALSE)</f>
        <v>0</v>
      </c>
      <c r="I283" s="2">
        <f>VLOOKUP(B283,'Razzball Projections'!$B$2:$W$322,5,FALSE)</f>
        <v>0</v>
      </c>
      <c r="J283" s="2">
        <f>VLOOKUP(B283,'Razzball Projections'!$B$2:$W$322,6,FALSE)</f>
        <v>0</v>
      </c>
      <c r="K283" s="2">
        <f>VLOOKUP(B283,'Razzball Projections'!$B$2:$W$322,7,FALSE)</f>
        <v>0</v>
      </c>
      <c r="L283" s="2">
        <f>VLOOKUP(B283,'Razzball Projections'!$B$2:$W$322,8,FALSE)</f>
        <v>0</v>
      </c>
      <c r="M283" s="2">
        <f>VLOOKUP(B283,'Razzball Projections'!$B$2:$W$322,9,FALSE)</f>
        <v>0</v>
      </c>
      <c r="N283" s="2">
        <f>VLOOKUP(B283,'Razzball Projections'!$B$2:$W$322,10,FALSE)</f>
        <v>0</v>
      </c>
      <c r="O283" s="2">
        <f>VLOOKUP(B283,'Razzball Projections'!$B$2:$W$322,11,FALSE)</f>
        <v>0</v>
      </c>
      <c r="P283" s="2">
        <f>VLOOKUP(B283,'Razzball Projections'!$B$2:$W$322,12,FALSE)</f>
        <v>0</v>
      </c>
      <c r="Q283" s="2">
        <f>VLOOKUP(B283,'Razzball Projections'!$B$2:$W$322,13,FALSE)</f>
        <v>0</v>
      </c>
      <c r="R283" s="2">
        <f>VLOOKUP(B283,'Razzball Projections'!$B$2:$W$322,14,FALSE)</f>
        <v>20</v>
      </c>
      <c r="S283" s="2">
        <f>VLOOKUP(B283,'Razzball Projections'!$B$2:$W$322,15,FALSE)</f>
        <v>270</v>
      </c>
      <c r="T283" s="2">
        <f>VLOOKUP(B283,'Razzball Projections'!$B$2:$W$322,16,FALSE)</f>
        <v>1</v>
      </c>
      <c r="U283" s="8">
        <f>VLOOKUP(B283,'Razzball Projections'!$B$2:$W$322,17,FALSE)</f>
        <v>33.03</v>
      </c>
      <c r="V283" s="8">
        <f>VLOOKUP(B283,'Razzball Projections'!$B$2:$W$322,18,FALSE)</f>
        <v>42.98</v>
      </c>
      <c r="W283" s="8">
        <f>VLOOKUP(B283,'Razzball Projections'!$B$2:$W$322,19,FALSE)</f>
        <v>52.93</v>
      </c>
      <c r="X283" s="7">
        <f>VLOOKUP(B283,'Razzball Projections'!$B$2:$W$322,20,FALSE)</f>
        <v>0</v>
      </c>
      <c r="Y283" s="7">
        <f>VLOOKUP(B283,'Razzball Projections'!$B$2:$W$322,21,FALSE)</f>
        <v>0</v>
      </c>
      <c r="Z283" s="7">
        <f>VLOOKUP(B283,'Razzball Projections'!$B$2:$W$322,22,FALSE)</f>
        <v>0</v>
      </c>
    </row>
    <row r="284" spans="1:26">
      <c r="A284" s="6" t="e">
        <f>VLOOKUP(B284&amp;"*",'Razzball Rankings'!$B$5:$G$204,6,FALSE)</f>
        <v>#N/A</v>
      </c>
      <c r="B284" s="3" t="str">
        <f>'Razzball Projections'!B283</f>
        <v>Brandon Lloyd</v>
      </c>
      <c r="C284" s="2" t="str">
        <f>VLOOKUP(B284,'Razzball Projections'!$B$2:$W$322,2,FALSE)</f>
        <v>WR</v>
      </c>
      <c r="D284" s="2" t="str">
        <f>VLOOKUP(B284,'Razzball Projections'!$B$2:$W$322,3,FALSE)</f>
        <v>SF</v>
      </c>
      <c r="F284" s="8" t="e">
        <f>VLOOKUP(B284,'Fantasy Pros ECR'!$B$6:$H$312,7,FALSE)</f>
        <v>#N/A</v>
      </c>
      <c r="G284" s="8" t="e">
        <f>VLOOKUP(B284,'Fantasy Pros ADP'!$B$6:$M$253,12,FALSE)</f>
        <v>#N/A</v>
      </c>
      <c r="H284" s="2">
        <f>VLOOKUP(B284,'Razzball Projections'!$B$2:$W$322,4,FALSE)</f>
        <v>0</v>
      </c>
      <c r="I284" s="2">
        <f>VLOOKUP(B284,'Razzball Projections'!$B$2:$W$322,5,FALSE)</f>
        <v>0</v>
      </c>
      <c r="J284" s="2">
        <f>VLOOKUP(B284,'Razzball Projections'!$B$2:$W$322,6,FALSE)</f>
        <v>0</v>
      </c>
      <c r="K284" s="2">
        <f>VLOOKUP(B284,'Razzball Projections'!$B$2:$W$322,7,FALSE)</f>
        <v>0</v>
      </c>
      <c r="L284" s="2">
        <f>VLOOKUP(B284,'Razzball Projections'!$B$2:$W$322,8,FALSE)</f>
        <v>0</v>
      </c>
      <c r="M284" s="2">
        <f>VLOOKUP(B284,'Razzball Projections'!$B$2:$W$322,9,FALSE)</f>
        <v>0</v>
      </c>
      <c r="N284" s="2">
        <f>VLOOKUP(B284,'Razzball Projections'!$B$2:$W$322,10,FALSE)</f>
        <v>0</v>
      </c>
      <c r="O284" s="2">
        <f>VLOOKUP(B284,'Razzball Projections'!$B$2:$W$322,11,FALSE)</f>
        <v>0</v>
      </c>
      <c r="P284" s="2">
        <f>VLOOKUP(B284,'Razzball Projections'!$B$2:$W$322,12,FALSE)</f>
        <v>0</v>
      </c>
      <c r="Q284" s="2">
        <f>VLOOKUP(B284,'Razzball Projections'!$B$2:$W$322,13,FALSE)</f>
        <v>0</v>
      </c>
      <c r="R284" s="2">
        <f>VLOOKUP(B284,'Razzball Projections'!$B$2:$W$322,14,FALSE)</f>
        <v>19</v>
      </c>
      <c r="S284" s="2">
        <f>VLOOKUP(B284,'Razzball Projections'!$B$2:$W$322,15,FALSE)</f>
        <v>248</v>
      </c>
      <c r="T284" s="2">
        <f>VLOOKUP(B284,'Razzball Projections'!$B$2:$W$322,16,FALSE)</f>
        <v>2</v>
      </c>
      <c r="U284" s="8">
        <f>VLOOKUP(B284,'Razzball Projections'!$B$2:$W$322,17,FALSE)</f>
        <v>33.840000000000003</v>
      </c>
      <c r="V284" s="8">
        <f>VLOOKUP(B284,'Razzball Projections'!$B$2:$W$322,18,FALSE)</f>
        <v>43.29</v>
      </c>
      <c r="W284" s="8">
        <f>VLOOKUP(B284,'Razzball Projections'!$B$2:$W$322,19,FALSE)</f>
        <v>52.74</v>
      </c>
      <c r="X284" s="7">
        <f>VLOOKUP(B284,'Razzball Projections'!$B$2:$W$322,20,FALSE)</f>
        <v>0</v>
      </c>
      <c r="Y284" s="7">
        <f>VLOOKUP(B284,'Razzball Projections'!$B$2:$W$322,21,FALSE)</f>
        <v>0</v>
      </c>
      <c r="Z284" s="7">
        <f>VLOOKUP(B284,'Razzball Projections'!$B$2:$W$322,22,FALSE)</f>
        <v>0</v>
      </c>
    </row>
    <row r="285" spans="1:26">
      <c r="A285" s="6" t="e">
        <f>VLOOKUP(B285&amp;"*",'Razzball Rankings'!$B$5:$G$204,6,FALSE)</f>
        <v>#N/A</v>
      </c>
      <c r="B285" s="3" t="str">
        <f>'Razzball Projections'!B284</f>
        <v>Chris Owusu</v>
      </c>
      <c r="C285" s="2" t="str">
        <f>VLOOKUP(B285,'Razzball Projections'!$B$2:$W$322,2,FALSE)</f>
        <v>WR</v>
      </c>
      <c r="D285" s="2" t="str">
        <f>VLOOKUP(B285,'Razzball Projections'!$B$2:$W$322,3,FALSE)</f>
        <v>TB</v>
      </c>
      <c r="F285" s="8" t="e">
        <f>VLOOKUP(B285,'Fantasy Pros ECR'!$B$6:$H$312,7,FALSE)</f>
        <v>#N/A</v>
      </c>
      <c r="G285" s="8" t="e">
        <f>VLOOKUP(B285,'Fantasy Pros ADP'!$B$6:$M$253,12,FALSE)</f>
        <v>#N/A</v>
      </c>
      <c r="H285" s="2">
        <f>VLOOKUP(B285,'Razzball Projections'!$B$2:$W$322,4,FALSE)</f>
        <v>0</v>
      </c>
      <c r="I285" s="2">
        <f>VLOOKUP(B285,'Razzball Projections'!$B$2:$W$322,5,FALSE)</f>
        <v>0</v>
      </c>
      <c r="J285" s="2">
        <f>VLOOKUP(B285,'Razzball Projections'!$B$2:$W$322,6,FALSE)</f>
        <v>0</v>
      </c>
      <c r="K285" s="2">
        <f>VLOOKUP(B285,'Razzball Projections'!$B$2:$W$322,7,FALSE)</f>
        <v>0</v>
      </c>
      <c r="L285" s="2">
        <f>VLOOKUP(B285,'Razzball Projections'!$B$2:$W$322,8,FALSE)</f>
        <v>0</v>
      </c>
      <c r="M285" s="2">
        <f>VLOOKUP(B285,'Razzball Projections'!$B$2:$W$322,9,FALSE)</f>
        <v>0</v>
      </c>
      <c r="N285" s="2">
        <f>VLOOKUP(B285,'Razzball Projections'!$B$2:$W$322,10,FALSE)</f>
        <v>0</v>
      </c>
      <c r="O285" s="2">
        <f>VLOOKUP(B285,'Razzball Projections'!$B$2:$W$322,11,FALSE)</f>
        <v>0</v>
      </c>
      <c r="P285" s="2">
        <f>VLOOKUP(B285,'Razzball Projections'!$B$2:$W$322,12,FALSE)</f>
        <v>0</v>
      </c>
      <c r="Q285" s="2">
        <f>VLOOKUP(B285,'Razzball Projections'!$B$2:$W$322,13,FALSE)</f>
        <v>0</v>
      </c>
      <c r="R285" s="2">
        <f>VLOOKUP(B285,'Razzball Projections'!$B$2:$W$322,14,FALSE)</f>
        <v>23</v>
      </c>
      <c r="S285" s="2">
        <f>VLOOKUP(B285,'Razzball Projections'!$B$2:$W$322,15,FALSE)</f>
        <v>247</v>
      </c>
      <c r="T285" s="2">
        <f>VLOOKUP(B285,'Razzball Projections'!$B$2:$W$322,16,FALSE)</f>
        <v>1</v>
      </c>
      <c r="U285" s="8">
        <f>VLOOKUP(B285,'Razzball Projections'!$B$2:$W$322,17,FALSE)</f>
        <v>30.05</v>
      </c>
      <c r="V285" s="8">
        <f>VLOOKUP(B285,'Razzball Projections'!$B$2:$W$322,18,FALSE)</f>
        <v>41.35</v>
      </c>
      <c r="W285" s="8">
        <f>VLOOKUP(B285,'Razzball Projections'!$B$2:$W$322,19,FALSE)</f>
        <v>52.65</v>
      </c>
      <c r="X285" s="7">
        <f>VLOOKUP(B285,'Razzball Projections'!$B$2:$W$322,20,FALSE)</f>
        <v>0</v>
      </c>
      <c r="Y285" s="7">
        <f>VLOOKUP(B285,'Razzball Projections'!$B$2:$W$322,21,FALSE)</f>
        <v>0</v>
      </c>
      <c r="Z285" s="7">
        <f>VLOOKUP(B285,'Razzball Projections'!$B$2:$W$322,22,FALSE)</f>
        <v>0</v>
      </c>
    </row>
    <row r="286" spans="1:26">
      <c r="A286" s="6" t="e">
        <f>VLOOKUP(B286&amp;"*",'Razzball Rankings'!$B$5:$G$204,6,FALSE)</f>
        <v>#N/A</v>
      </c>
      <c r="B286" s="3" t="str">
        <f>'Razzball Projections'!B285</f>
        <v>Chris Polk</v>
      </c>
      <c r="C286" s="2" t="str">
        <f>VLOOKUP(B286,'Razzball Projections'!$B$2:$W$322,2,FALSE)</f>
        <v>RB</v>
      </c>
      <c r="D286" s="2" t="str">
        <f>VLOOKUP(B286,'Razzball Projections'!$B$2:$W$322,3,FALSE)</f>
        <v>PHI</v>
      </c>
      <c r="F286" s="8">
        <f>VLOOKUP(B286,'Fantasy Pros ECR'!$B$6:$H$312,7,FALSE)</f>
        <v>171.125</v>
      </c>
      <c r="G286" s="8" t="e">
        <f>VLOOKUP(B286,'Fantasy Pros ADP'!$B$6:$M$253,12,FALSE)</f>
        <v>#N/A</v>
      </c>
      <c r="H286" s="2">
        <f>VLOOKUP(B286,'Razzball Projections'!$B$2:$W$322,4,FALSE)</f>
        <v>0</v>
      </c>
      <c r="I286" s="2">
        <f>VLOOKUP(B286,'Razzball Projections'!$B$2:$W$322,5,FALSE)</f>
        <v>0</v>
      </c>
      <c r="J286" s="2">
        <f>VLOOKUP(B286,'Razzball Projections'!$B$2:$W$322,6,FALSE)</f>
        <v>0</v>
      </c>
      <c r="K286" s="2">
        <f>VLOOKUP(B286,'Razzball Projections'!$B$2:$W$322,7,FALSE)</f>
        <v>0</v>
      </c>
      <c r="L286" s="2">
        <f>VLOOKUP(B286,'Razzball Projections'!$B$2:$W$322,8,FALSE)</f>
        <v>0</v>
      </c>
      <c r="M286" s="2">
        <f>VLOOKUP(B286,'Razzball Projections'!$B$2:$W$322,9,FALSE)</f>
        <v>0</v>
      </c>
      <c r="N286" s="2">
        <f>VLOOKUP(B286,'Razzball Projections'!$B$2:$W$322,10,FALSE)</f>
        <v>61</v>
      </c>
      <c r="O286" s="2">
        <f>VLOOKUP(B286,'Razzball Projections'!$B$2:$W$322,11,FALSE)</f>
        <v>272</v>
      </c>
      <c r="P286" s="2">
        <f>VLOOKUP(B286,'Razzball Projections'!$B$2:$W$322,12,FALSE)</f>
        <v>2</v>
      </c>
      <c r="Q286" s="2">
        <f>VLOOKUP(B286,'Razzball Projections'!$B$2:$W$322,13,FALSE)</f>
        <v>1</v>
      </c>
      <c r="R286" s="2">
        <f>VLOOKUP(B286,'Razzball Projections'!$B$2:$W$322,14,FALSE)</f>
        <v>8</v>
      </c>
      <c r="S286" s="2">
        <f>VLOOKUP(B286,'Razzball Projections'!$B$2:$W$322,15,FALSE)</f>
        <v>55</v>
      </c>
      <c r="T286" s="2">
        <f>VLOOKUP(B286,'Razzball Projections'!$B$2:$W$322,16,FALSE)</f>
        <v>0</v>
      </c>
      <c r="U286" s="8">
        <f>VLOOKUP(B286,'Razzball Projections'!$B$2:$W$322,17,FALSE)</f>
        <v>44.3</v>
      </c>
      <c r="V286" s="8">
        <f>VLOOKUP(B286,'Razzball Projections'!$B$2:$W$322,18,FALSE)</f>
        <v>48.3</v>
      </c>
      <c r="W286" s="8">
        <f>VLOOKUP(B286,'Razzball Projections'!$B$2:$W$322,19,FALSE)</f>
        <v>52.3</v>
      </c>
      <c r="X286" s="7">
        <f>VLOOKUP(B286,'Razzball Projections'!$B$2:$W$322,20,FALSE)</f>
        <v>0</v>
      </c>
      <c r="Y286" s="7">
        <f>VLOOKUP(B286,'Razzball Projections'!$B$2:$W$322,21,FALSE)</f>
        <v>0</v>
      </c>
      <c r="Z286" s="7">
        <f>VLOOKUP(B286,'Razzball Projections'!$B$2:$W$322,22,FALSE)</f>
        <v>0</v>
      </c>
    </row>
    <row r="287" spans="1:26">
      <c r="A287" s="6" t="e">
        <f>VLOOKUP(B287&amp;"*",'Razzball Rankings'!$B$5:$G$204,6,FALSE)</f>
        <v>#N/A</v>
      </c>
      <c r="B287" s="3" t="str">
        <f>'Razzball Projections'!B286</f>
        <v>Tiquan Underwood</v>
      </c>
      <c r="C287" s="2" t="str">
        <f>VLOOKUP(B287,'Razzball Projections'!$B$2:$W$322,2,FALSE)</f>
        <v>WR</v>
      </c>
      <c r="D287" s="2" t="str">
        <f>VLOOKUP(B287,'Razzball Projections'!$B$2:$W$322,3,FALSE)</f>
        <v>CAR</v>
      </c>
      <c r="F287" s="8" t="e">
        <f>VLOOKUP(B287,'Fantasy Pros ECR'!$B$6:$H$312,7,FALSE)</f>
        <v>#N/A</v>
      </c>
      <c r="G287" s="8" t="e">
        <f>VLOOKUP(B287,'Fantasy Pros ADP'!$B$6:$M$253,12,FALSE)</f>
        <v>#N/A</v>
      </c>
      <c r="H287" s="2">
        <f>VLOOKUP(B287,'Razzball Projections'!$B$2:$W$322,4,FALSE)</f>
        <v>0</v>
      </c>
      <c r="I287" s="2">
        <f>VLOOKUP(B287,'Razzball Projections'!$B$2:$W$322,5,FALSE)</f>
        <v>0</v>
      </c>
      <c r="J287" s="2">
        <f>VLOOKUP(B287,'Razzball Projections'!$B$2:$W$322,6,FALSE)</f>
        <v>0</v>
      </c>
      <c r="K287" s="2">
        <f>VLOOKUP(B287,'Razzball Projections'!$B$2:$W$322,7,FALSE)</f>
        <v>0</v>
      </c>
      <c r="L287" s="2">
        <f>VLOOKUP(B287,'Razzball Projections'!$B$2:$W$322,8,FALSE)</f>
        <v>0</v>
      </c>
      <c r="M287" s="2">
        <f>VLOOKUP(B287,'Razzball Projections'!$B$2:$W$322,9,FALSE)</f>
        <v>0</v>
      </c>
      <c r="N287" s="2">
        <f>VLOOKUP(B287,'Razzball Projections'!$B$2:$W$322,10,FALSE)</f>
        <v>0</v>
      </c>
      <c r="O287" s="2">
        <f>VLOOKUP(B287,'Razzball Projections'!$B$2:$W$322,11,FALSE)</f>
        <v>0</v>
      </c>
      <c r="P287" s="2">
        <f>VLOOKUP(B287,'Razzball Projections'!$B$2:$W$322,12,FALSE)</f>
        <v>0</v>
      </c>
      <c r="Q287" s="2">
        <f>VLOOKUP(B287,'Razzball Projections'!$B$2:$W$322,13,FALSE)</f>
        <v>0</v>
      </c>
      <c r="R287" s="2">
        <f>VLOOKUP(B287,'Razzball Projections'!$B$2:$W$322,14,FALSE)</f>
        <v>17</v>
      </c>
      <c r="S287" s="2">
        <f>VLOOKUP(B287,'Razzball Projections'!$B$2:$W$322,15,FALSE)</f>
        <v>266</v>
      </c>
      <c r="T287" s="2">
        <f>VLOOKUP(B287,'Razzball Projections'!$B$2:$W$322,16,FALSE)</f>
        <v>1</v>
      </c>
      <c r="U287" s="8">
        <f>VLOOKUP(B287,'Razzball Projections'!$B$2:$W$322,17,FALSE)</f>
        <v>34.99</v>
      </c>
      <c r="V287" s="8">
        <f>VLOOKUP(B287,'Razzball Projections'!$B$2:$W$322,18,FALSE)</f>
        <v>43.64</v>
      </c>
      <c r="W287" s="8">
        <f>VLOOKUP(B287,'Razzball Projections'!$B$2:$W$322,19,FALSE)</f>
        <v>52.29</v>
      </c>
      <c r="X287" s="7">
        <f>VLOOKUP(B287,'Razzball Projections'!$B$2:$W$322,20,FALSE)</f>
        <v>0</v>
      </c>
      <c r="Y287" s="7">
        <f>VLOOKUP(B287,'Razzball Projections'!$B$2:$W$322,21,FALSE)</f>
        <v>0</v>
      </c>
      <c r="Z287" s="7">
        <f>VLOOKUP(B287,'Razzball Projections'!$B$2:$W$322,22,FALSE)</f>
        <v>0</v>
      </c>
    </row>
    <row r="288" spans="1:26">
      <c r="A288" s="6" t="e">
        <f>VLOOKUP(B288&amp;"*",'Razzball Rankings'!$B$5:$G$204,6,FALSE)</f>
        <v>#N/A</v>
      </c>
      <c r="B288" s="3" t="str">
        <f>'Razzball Projections'!B287</f>
        <v>Daniel Thomas</v>
      </c>
      <c r="C288" s="2" t="str">
        <f>VLOOKUP(B288,'Razzball Projections'!$B$2:$W$322,2,FALSE)</f>
        <v>RB</v>
      </c>
      <c r="D288" s="2" t="str">
        <f>VLOOKUP(B288,'Razzball Projections'!$B$2:$W$322,3,FALSE)</f>
        <v>MIA</v>
      </c>
      <c r="F288" s="8" t="e">
        <f>VLOOKUP(B288,'Fantasy Pros ECR'!$B$6:$H$312,7,FALSE)</f>
        <v>#N/A</v>
      </c>
      <c r="G288" s="8" t="e">
        <f>VLOOKUP(B288,'Fantasy Pros ADP'!$B$6:$M$253,12,FALSE)</f>
        <v>#N/A</v>
      </c>
      <c r="H288" s="2">
        <f>VLOOKUP(B288,'Razzball Projections'!$B$2:$W$322,4,FALSE)</f>
        <v>0</v>
      </c>
      <c r="I288" s="2">
        <f>VLOOKUP(B288,'Razzball Projections'!$B$2:$W$322,5,FALSE)</f>
        <v>0</v>
      </c>
      <c r="J288" s="2">
        <f>VLOOKUP(B288,'Razzball Projections'!$B$2:$W$322,6,FALSE)</f>
        <v>0</v>
      </c>
      <c r="K288" s="2">
        <f>VLOOKUP(B288,'Razzball Projections'!$B$2:$W$322,7,FALSE)</f>
        <v>0</v>
      </c>
      <c r="L288" s="2">
        <f>VLOOKUP(B288,'Razzball Projections'!$B$2:$W$322,8,FALSE)</f>
        <v>0</v>
      </c>
      <c r="M288" s="2">
        <f>VLOOKUP(B288,'Razzball Projections'!$B$2:$W$322,9,FALSE)</f>
        <v>0</v>
      </c>
      <c r="N288" s="2">
        <f>VLOOKUP(B288,'Razzball Projections'!$B$2:$W$322,10,FALSE)</f>
        <v>64</v>
      </c>
      <c r="O288" s="2">
        <f>VLOOKUP(B288,'Razzball Projections'!$B$2:$W$322,11,FALSE)</f>
        <v>247</v>
      </c>
      <c r="P288" s="2">
        <f>VLOOKUP(B288,'Razzball Projections'!$B$2:$W$322,12,FALSE)</f>
        <v>2</v>
      </c>
      <c r="Q288" s="2">
        <f>VLOOKUP(B288,'Razzball Projections'!$B$2:$W$322,13,FALSE)</f>
        <v>1</v>
      </c>
      <c r="R288" s="2">
        <f>VLOOKUP(B288,'Razzball Projections'!$B$2:$W$322,14,FALSE)</f>
        <v>11</v>
      </c>
      <c r="S288" s="2">
        <f>VLOOKUP(B288,'Razzball Projections'!$B$2:$W$322,15,FALSE)</f>
        <v>73</v>
      </c>
      <c r="T288" s="2">
        <f>VLOOKUP(B288,'Razzball Projections'!$B$2:$W$322,16,FALSE)</f>
        <v>0</v>
      </c>
      <c r="U288" s="8">
        <f>VLOOKUP(B288,'Razzball Projections'!$B$2:$W$322,17,FALSE)</f>
        <v>41.75</v>
      </c>
      <c r="V288" s="8">
        <f>VLOOKUP(B288,'Razzball Projections'!$B$2:$W$322,18,FALSE)</f>
        <v>47</v>
      </c>
      <c r="W288" s="8">
        <f>VLOOKUP(B288,'Razzball Projections'!$B$2:$W$322,19,FALSE)</f>
        <v>52.25</v>
      </c>
      <c r="X288" s="7">
        <f>VLOOKUP(B288,'Razzball Projections'!$B$2:$W$322,20,FALSE)</f>
        <v>0</v>
      </c>
      <c r="Y288" s="7">
        <f>VLOOKUP(B288,'Razzball Projections'!$B$2:$W$322,21,FALSE)</f>
        <v>0</v>
      </c>
      <c r="Z288" s="7">
        <f>VLOOKUP(B288,'Razzball Projections'!$B$2:$W$322,22,FALSE)</f>
        <v>0</v>
      </c>
    </row>
    <row r="289" spans="1:26">
      <c r="A289" s="6" t="e">
        <f>VLOOKUP(B289&amp;"*",'Razzball Rankings'!$B$5:$G$204,6,FALSE)</f>
        <v>#N/A</v>
      </c>
      <c r="B289" s="3" t="str">
        <f>'Razzball Projections'!B288</f>
        <v>Kevin Ogletree</v>
      </c>
      <c r="C289" s="2" t="str">
        <f>VLOOKUP(B289,'Razzball Projections'!$B$2:$W$322,2,FALSE)</f>
        <v>WR</v>
      </c>
      <c r="D289" s="2" t="str">
        <f>VLOOKUP(B289,'Razzball Projections'!$B$2:$W$322,3,FALSE)</f>
        <v>DET</v>
      </c>
      <c r="F289" s="8" t="e">
        <f>VLOOKUP(B289,'Fantasy Pros ECR'!$B$6:$H$312,7,FALSE)</f>
        <v>#N/A</v>
      </c>
      <c r="G289" s="8" t="e">
        <f>VLOOKUP(B289,'Fantasy Pros ADP'!$B$6:$M$253,12,FALSE)</f>
        <v>#N/A</v>
      </c>
      <c r="H289" s="2">
        <f>VLOOKUP(B289,'Razzball Projections'!$B$2:$W$322,4,FALSE)</f>
        <v>0</v>
      </c>
      <c r="I289" s="2">
        <f>VLOOKUP(B289,'Razzball Projections'!$B$2:$W$322,5,FALSE)</f>
        <v>0</v>
      </c>
      <c r="J289" s="2">
        <f>VLOOKUP(B289,'Razzball Projections'!$B$2:$W$322,6,FALSE)</f>
        <v>0</v>
      </c>
      <c r="K289" s="2">
        <f>VLOOKUP(B289,'Razzball Projections'!$B$2:$W$322,7,FALSE)</f>
        <v>0</v>
      </c>
      <c r="L289" s="2">
        <f>VLOOKUP(B289,'Razzball Projections'!$B$2:$W$322,8,FALSE)</f>
        <v>0</v>
      </c>
      <c r="M289" s="2">
        <f>VLOOKUP(B289,'Razzball Projections'!$B$2:$W$322,9,FALSE)</f>
        <v>0</v>
      </c>
      <c r="N289" s="2">
        <f>VLOOKUP(B289,'Razzball Projections'!$B$2:$W$322,10,FALSE)</f>
        <v>0</v>
      </c>
      <c r="O289" s="2">
        <f>VLOOKUP(B289,'Razzball Projections'!$B$2:$W$322,11,FALSE)</f>
        <v>0</v>
      </c>
      <c r="P289" s="2">
        <f>VLOOKUP(B289,'Razzball Projections'!$B$2:$W$322,12,FALSE)</f>
        <v>0</v>
      </c>
      <c r="Q289" s="2">
        <f>VLOOKUP(B289,'Razzball Projections'!$B$2:$W$322,13,FALSE)</f>
        <v>0</v>
      </c>
      <c r="R289" s="2">
        <f>VLOOKUP(B289,'Razzball Projections'!$B$2:$W$322,14,FALSE)</f>
        <v>20</v>
      </c>
      <c r="S289" s="2">
        <f>VLOOKUP(B289,'Razzball Projections'!$B$2:$W$322,15,FALSE)</f>
        <v>275</v>
      </c>
      <c r="T289" s="2">
        <f>VLOOKUP(B289,'Razzball Projections'!$B$2:$W$322,16,FALSE)</f>
        <v>1</v>
      </c>
      <c r="U289" s="8">
        <f>VLOOKUP(B289,'Razzball Projections'!$B$2:$W$322,17,FALSE)</f>
        <v>32.25</v>
      </c>
      <c r="V289" s="8">
        <f>VLOOKUP(B289,'Razzball Projections'!$B$2:$W$322,18,FALSE)</f>
        <v>42</v>
      </c>
      <c r="W289" s="8">
        <f>VLOOKUP(B289,'Razzball Projections'!$B$2:$W$322,19,FALSE)</f>
        <v>51.75</v>
      </c>
      <c r="X289" s="7">
        <f>VLOOKUP(B289,'Razzball Projections'!$B$2:$W$322,20,FALSE)</f>
        <v>0</v>
      </c>
      <c r="Y289" s="7">
        <f>VLOOKUP(B289,'Razzball Projections'!$B$2:$W$322,21,FALSE)</f>
        <v>0</v>
      </c>
      <c r="Z289" s="7">
        <f>VLOOKUP(B289,'Razzball Projections'!$B$2:$W$322,22,FALSE)</f>
        <v>0</v>
      </c>
    </row>
    <row r="290" spans="1:26">
      <c r="A290" s="6" t="e">
        <f>VLOOKUP(B290&amp;"*",'Razzball Rankings'!$B$5:$G$204,6,FALSE)</f>
        <v>#N/A</v>
      </c>
      <c r="B290" s="3" t="str">
        <f>'Razzball Projections'!B289</f>
        <v>Isaiah Crowell</v>
      </c>
      <c r="C290" s="2" t="str">
        <f>VLOOKUP(B290,'Razzball Projections'!$B$2:$W$322,2,FALSE)</f>
        <v>RB</v>
      </c>
      <c r="D290" s="2" t="str">
        <f>VLOOKUP(B290,'Razzball Projections'!$B$2:$W$322,3,FALSE)</f>
        <v>CLE</v>
      </c>
      <c r="F290" s="8">
        <f>VLOOKUP(B290,'Fantasy Pros ECR'!$B$6:$H$312,7,FALSE)</f>
        <v>178.25</v>
      </c>
      <c r="G290" s="8" t="e">
        <f>VLOOKUP(B290,'Fantasy Pros ADP'!$B$6:$M$253,12,FALSE)</f>
        <v>#N/A</v>
      </c>
      <c r="H290" s="2">
        <f>VLOOKUP(B290,'Razzball Projections'!$B$2:$W$322,4,FALSE)</f>
        <v>0</v>
      </c>
      <c r="I290" s="2">
        <f>VLOOKUP(B290,'Razzball Projections'!$B$2:$W$322,5,FALSE)</f>
        <v>0</v>
      </c>
      <c r="J290" s="2">
        <f>VLOOKUP(B290,'Razzball Projections'!$B$2:$W$322,6,FALSE)</f>
        <v>0</v>
      </c>
      <c r="K290" s="2">
        <f>VLOOKUP(B290,'Razzball Projections'!$B$2:$W$322,7,FALSE)</f>
        <v>0</v>
      </c>
      <c r="L290" s="2">
        <f>VLOOKUP(B290,'Razzball Projections'!$B$2:$W$322,8,FALSE)</f>
        <v>0</v>
      </c>
      <c r="M290" s="2">
        <f>VLOOKUP(B290,'Razzball Projections'!$B$2:$W$322,9,FALSE)</f>
        <v>0</v>
      </c>
      <c r="N290" s="2">
        <f>VLOOKUP(B290,'Razzball Projections'!$B$2:$W$322,10,FALSE)</f>
        <v>59</v>
      </c>
      <c r="O290" s="2">
        <f>VLOOKUP(B290,'Razzball Projections'!$B$2:$W$322,11,FALSE)</f>
        <v>258</v>
      </c>
      <c r="P290" s="2">
        <f>VLOOKUP(B290,'Razzball Projections'!$B$2:$W$322,12,FALSE)</f>
        <v>1</v>
      </c>
      <c r="Q290" s="2">
        <f>VLOOKUP(B290,'Razzball Projections'!$B$2:$W$322,13,FALSE)</f>
        <v>0</v>
      </c>
      <c r="R290" s="2">
        <f>VLOOKUP(B290,'Razzball Projections'!$B$2:$W$322,14,FALSE)</f>
        <v>10</v>
      </c>
      <c r="S290" s="2">
        <f>VLOOKUP(B290,'Razzball Projections'!$B$2:$W$322,15,FALSE)</f>
        <v>69</v>
      </c>
      <c r="T290" s="2">
        <f>VLOOKUP(B290,'Razzball Projections'!$B$2:$W$322,16,FALSE)</f>
        <v>0</v>
      </c>
      <c r="U290" s="8">
        <f>VLOOKUP(B290,'Razzball Projections'!$B$2:$W$322,17,FALSE)</f>
        <v>36.299999999999997</v>
      </c>
      <c r="V290" s="8">
        <f>VLOOKUP(B290,'Razzball Projections'!$B$2:$W$322,18,FALSE)</f>
        <v>41.45</v>
      </c>
      <c r="W290" s="8">
        <f>VLOOKUP(B290,'Razzball Projections'!$B$2:$W$322,19,FALSE)</f>
        <v>46.6</v>
      </c>
      <c r="X290" s="7">
        <f>VLOOKUP(B290,'Razzball Projections'!$B$2:$W$322,20,FALSE)</f>
        <v>0</v>
      </c>
      <c r="Y290" s="7">
        <f>VLOOKUP(B290,'Razzball Projections'!$B$2:$W$322,21,FALSE)</f>
        <v>0</v>
      </c>
      <c r="Z290" s="7">
        <f>VLOOKUP(B290,'Razzball Projections'!$B$2:$W$322,22,FALSE)</f>
        <v>0</v>
      </c>
    </row>
    <row r="291" spans="1:26">
      <c r="A291" s="6" t="e">
        <f>VLOOKUP(B291&amp;"*",'Razzball Rankings'!$B$5:$G$204,6,FALSE)</f>
        <v>#N/A</v>
      </c>
      <c r="B291" s="3" t="str">
        <f>'Razzball Projections'!B290</f>
        <v>Bryce Brown</v>
      </c>
      <c r="C291" s="2" t="str">
        <f>VLOOKUP(B291,'Razzball Projections'!$B$2:$W$322,2,FALSE)</f>
        <v>RB</v>
      </c>
      <c r="D291" s="2" t="str">
        <f>VLOOKUP(B291,'Razzball Projections'!$B$2:$W$322,3,FALSE)</f>
        <v>BUF</v>
      </c>
      <c r="F291" s="8">
        <f>VLOOKUP(B291,'Fantasy Pros ECR'!$B$6:$H$312,7,FALSE)</f>
        <v>177.57142859999999</v>
      </c>
      <c r="G291" s="8" t="e">
        <f>VLOOKUP(B291,'Fantasy Pros ADP'!$B$6:$M$253,12,FALSE)</f>
        <v>#N/A</v>
      </c>
      <c r="H291" s="2">
        <f>VLOOKUP(B291,'Razzball Projections'!$B$2:$W$322,4,FALSE)</f>
        <v>0</v>
      </c>
      <c r="I291" s="2">
        <f>VLOOKUP(B291,'Razzball Projections'!$B$2:$W$322,5,FALSE)</f>
        <v>0</v>
      </c>
      <c r="J291" s="2">
        <f>VLOOKUP(B291,'Razzball Projections'!$B$2:$W$322,6,FALSE)</f>
        <v>0</v>
      </c>
      <c r="K291" s="2">
        <f>VLOOKUP(B291,'Razzball Projections'!$B$2:$W$322,7,FALSE)</f>
        <v>0</v>
      </c>
      <c r="L291" s="2">
        <f>VLOOKUP(B291,'Razzball Projections'!$B$2:$W$322,8,FALSE)</f>
        <v>0</v>
      </c>
      <c r="M291" s="2">
        <f>VLOOKUP(B291,'Razzball Projections'!$B$2:$W$322,9,FALSE)</f>
        <v>0</v>
      </c>
      <c r="N291" s="2">
        <f>VLOOKUP(B291,'Razzball Projections'!$B$2:$W$322,10,FALSE)</f>
        <v>68</v>
      </c>
      <c r="O291" s="2">
        <f>VLOOKUP(B291,'Razzball Projections'!$B$2:$W$322,11,FALSE)</f>
        <v>301</v>
      </c>
      <c r="P291" s="2">
        <f>VLOOKUP(B291,'Razzball Projections'!$B$2:$W$322,12,FALSE)</f>
        <v>1</v>
      </c>
      <c r="Q291" s="2">
        <f>VLOOKUP(B291,'Razzball Projections'!$B$2:$W$322,13,FALSE)</f>
        <v>2</v>
      </c>
      <c r="R291" s="2">
        <f>VLOOKUP(B291,'Razzball Projections'!$B$2:$W$322,14,FALSE)</f>
        <v>6</v>
      </c>
      <c r="S291" s="2">
        <f>VLOOKUP(B291,'Razzball Projections'!$B$2:$W$322,15,FALSE)</f>
        <v>42</v>
      </c>
      <c r="T291" s="2">
        <f>VLOOKUP(B291,'Razzball Projections'!$B$2:$W$322,16,FALSE)</f>
        <v>0</v>
      </c>
      <c r="U291" s="8">
        <f>VLOOKUP(B291,'Razzball Projections'!$B$2:$W$322,17,FALSE)</f>
        <v>37.5</v>
      </c>
      <c r="V291" s="8">
        <f>VLOOKUP(B291,'Razzball Projections'!$B$2:$W$322,18,FALSE)</f>
        <v>40.450000000000003</v>
      </c>
      <c r="W291" s="8">
        <f>VLOOKUP(B291,'Razzball Projections'!$B$2:$W$322,19,FALSE)</f>
        <v>43.4</v>
      </c>
      <c r="X291" s="7">
        <f>VLOOKUP(B291,'Razzball Projections'!$B$2:$W$322,20,FALSE)</f>
        <v>0</v>
      </c>
      <c r="Y291" s="7">
        <f>VLOOKUP(B291,'Razzball Projections'!$B$2:$W$322,21,FALSE)</f>
        <v>0</v>
      </c>
      <c r="Z291" s="7">
        <f>VLOOKUP(B291,'Razzball Projections'!$B$2:$W$322,22,FALSE)</f>
        <v>0</v>
      </c>
    </row>
    <row r="292" spans="1:26">
      <c r="A292" s="6" t="e">
        <f>VLOOKUP(B292&amp;"*",'Razzball Rankings'!$B$5:$G$204,6,FALSE)</f>
        <v>#N/A</v>
      </c>
      <c r="B292" s="3" t="str">
        <f>'Razzball Projections'!B291</f>
        <v>Jonathan Dwyer</v>
      </c>
      <c r="C292" s="2" t="str">
        <f>VLOOKUP(B292,'Razzball Projections'!$B$2:$W$322,2,FALSE)</f>
        <v>RB</v>
      </c>
      <c r="D292" s="2" t="str">
        <f>VLOOKUP(B292,'Razzball Projections'!$B$2:$W$322,3,FALSE)</f>
        <v>ARI</v>
      </c>
      <c r="F292" s="8">
        <f>VLOOKUP(B292,'Fantasy Pros ECR'!$B$6:$H$312,7,FALSE)</f>
        <v>199.8</v>
      </c>
      <c r="G292" s="8" t="e">
        <f>VLOOKUP(B292,'Fantasy Pros ADP'!$B$6:$M$253,12,FALSE)</f>
        <v>#N/A</v>
      </c>
      <c r="H292" s="2">
        <f>VLOOKUP(B292,'Razzball Projections'!$B$2:$W$322,4,FALSE)</f>
        <v>0</v>
      </c>
      <c r="I292" s="2">
        <f>VLOOKUP(B292,'Razzball Projections'!$B$2:$W$322,5,FALSE)</f>
        <v>0</v>
      </c>
      <c r="J292" s="2">
        <f>VLOOKUP(B292,'Razzball Projections'!$B$2:$W$322,6,FALSE)</f>
        <v>0</v>
      </c>
      <c r="K292" s="2">
        <f>VLOOKUP(B292,'Razzball Projections'!$B$2:$W$322,7,FALSE)</f>
        <v>0</v>
      </c>
      <c r="L292" s="2">
        <f>VLOOKUP(B292,'Razzball Projections'!$B$2:$W$322,8,FALSE)</f>
        <v>0</v>
      </c>
      <c r="M292" s="2">
        <f>VLOOKUP(B292,'Razzball Projections'!$B$2:$W$322,9,FALSE)</f>
        <v>0</v>
      </c>
      <c r="N292" s="2">
        <f>VLOOKUP(B292,'Razzball Projections'!$B$2:$W$322,10,FALSE)</f>
        <v>65</v>
      </c>
      <c r="O292" s="2">
        <f>VLOOKUP(B292,'Razzball Projections'!$B$2:$W$322,11,FALSE)</f>
        <v>261</v>
      </c>
      <c r="P292" s="2">
        <f>VLOOKUP(B292,'Razzball Projections'!$B$2:$W$322,12,FALSE)</f>
        <v>1</v>
      </c>
      <c r="Q292" s="2">
        <f>VLOOKUP(B292,'Razzball Projections'!$B$2:$W$322,13,FALSE)</f>
        <v>1</v>
      </c>
      <c r="R292" s="2">
        <f>VLOOKUP(B292,'Razzball Projections'!$B$2:$W$322,14,FALSE)</f>
        <v>6</v>
      </c>
      <c r="S292" s="2">
        <f>VLOOKUP(B292,'Razzball Projections'!$B$2:$W$322,15,FALSE)</f>
        <v>44</v>
      </c>
      <c r="T292" s="2">
        <f>VLOOKUP(B292,'Razzball Projections'!$B$2:$W$322,16,FALSE)</f>
        <v>0</v>
      </c>
      <c r="U292" s="8">
        <f>VLOOKUP(B292,'Razzball Projections'!$B$2:$W$322,17,FALSE)</f>
        <v>36.1</v>
      </c>
      <c r="V292" s="8">
        <f>VLOOKUP(B292,'Razzball Projections'!$B$2:$W$322,18,FALSE)</f>
        <v>39.049999999999997</v>
      </c>
      <c r="W292" s="8">
        <f>VLOOKUP(B292,'Razzball Projections'!$B$2:$W$322,19,FALSE)</f>
        <v>42</v>
      </c>
      <c r="X292" s="7">
        <f>VLOOKUP(B292,'Razzball Projections'!$B$2:$W$322,20,FALSE)</f>
        <v>0</v>
      </c>
      <c r="Y292" s="7">
        <f>VLOOKUP(B292,'Razzball Projections'!$B$2:$W$322,21,FALSE)</f>
        <v>0</v>
      </c>
      <c r="Z292" s="7">
        <f>VLOOKUP(B292,'Razzball Projections'!$B$2:$W$322,22,FALSE)</f>
        <v>0</v>
      </c>
    </row>
    <row r="293" spans="1:26">
      <c r="A293" s="6" t="e">
        <f>VLOOKUP(B293&amp;"*",'Razzball Rankings'!$B$5:$G$204,6,FALSE)</f>
        <v>#N/A</v>
      </c>
      <c r="B293" s="3" t="str">
        <f>'Razzball Projections'!B292</f>
        <v>Marcus Lattimore</v>
      </c>
      <c r="C293" s="2" t="str">
        <f>VLOOKUP(B293,'Razzball Projections'!$B$2:$W$322,2,FALSE)</f>
        <v>RB</v>
      </c>
      <c r="D293" s="2" t="str">
        <f>VLOOKUP(B293,'Razzball Projections'!$B$2:$W$322,3,FALSE)</f>
        <v>SF</v>
      </c>
      <c r="F293" s="8">
        <f>VLOOKUP(B293,'Fantasy Pros ECR'!$B$6:$H$312,7,FALSE)</f>
        <v>178.66666670000001</v>
      </c>
      <c r="G293" s="8" t="e">
        <f>VLOOKUP(B293,'Fantasy Pros ADP'!$B$6:$M$253,12,FALSE)</f>
        <v>#N/A</v>
      </c>
      <c r="H293" s="2">
        <f>VLOOKUP(B293,'Razzball Projections'!$B$2:$W$322,4,FALSE)</f>
        <v>0</v>
      </c>
      <c r="I293" s="2">
        <f>VLOOKUP(B293,'Razzball Projections'!$B$2:$W$322,5,FALSE)</f>
        <v>0</v>
      </c>
      <c r="J293" s="2">
        <f>VLOOKUP(B293,'Razzball Projections'!$B$2:$W$322,6,FALSE)</f>
        <v>0</v>
      </c>
      <c r="K293" s="2">
        <f>VLOOKUP(B293,'Razzball Projections'!$B$2:$W$322,7,FALSE)</f>
        <v>0</v>
      </c>
      <c r="L293" s="2">
        <f>VLOOKUP(B293,'Razzball Projections'!$B$2:$W$322,8,FALSE)</f>
        <v>0</v>
      </c>
      <c r="M293" s="2">
        <f>VLOOKUP(B293,'Razzball Projections'!$B$2:$W$322,9,FALSE)</f>
        <v>0</v>
      </c>
      <c r="N293" s="2">
        <f>VLOOKUP(B293,'Razzball Projections'!$B$2:$W$322,10,FALSE)</f>
        <v>49</v>
      </c>
      <c r="O293" s="2">
        <f>VLOOKUP(B293,'Razzball Projections'!$B$2:$W$322,11,FALSE)</f>
        <v>219</v>
      </c>
      <c r="P293" s="2">
        <f>VLOOKUP(B293,'Razzball Projections'!$B$2:$W$322,12,FALSE)</f>
        <v>2</v>
      </c>
      <c r="Q293" s="2">
        <f>VLOOKUP(B293,'Razzball Projections'!$B$2:$W$322,13,FALSE)</f>
        <v>0</v>
      </c>
      <c r="R293" s="2">
        <f>VLOOKUP(B293,'Razzball Projections'!$B$2:$W$322,14,FALSE)</f>
        <v>5</v>
      </c>
      <c r="S293" s="2">
        <f>VLOOKUP(B293,'Razzball Projections'!$B$2:$W$322,15,FALSE)</f>
        <v>45</v>
      </c>
      <c r="T293" s="2">
        <f>VLOOKUP(B293,'Razzball Projections'!$B$2:$W$322,16,FALSE)</f>
        <v>0</v>
      </c>
      <c r="U293" s="8">
        <f>VLOOKUP(B293,'Razzball Projections'!$B$2:$W$322,17,FALSE)</f>
        <v>36.6</v>
      </c>
      <c r="V293" s="8">
        <f>VLOOKUP(B293,'Razzball Projections'!$B$2:$W$322,18,FALSE)</f>
        <v>39.25</v>
      </c>
      <c r="W293" s="8">
        <f>VLOOKUP(B293,'Razzball Projections'!$B$2:$W$322,19,FALSE)</f>
        <v>41.9</v>
      </c>
      <c r="X293" s="7">
        <f>VLOOKUP(B293,'Razzball Projections'!$B$2:$W$322,20,FALSE)</f>
        <v>0</v>
      </c>
      <c r="Y293" s="7">
        <f>VLOOKUP(B293,'Razzball Projections'!$B$2:$W$322,21,FALSE)</f>
        <v>0</v>
      </c>
      <c r="Z293" s="7">
        <f>VLOOKUP(B293,'Razzball Projections'!$B$2:$W$322,22,FALSE)</f>
        <v>0</v>
      </c>
    </row>
    <row r="294" spans="1:26">
      <c r="A294" s="6" t="e">
        <f>VLOOKUP(B294&amp;"*",'Razzball Rankings'!$B$5:$G$204,6,FALSE)</f>
        <v>#N/A</v>
      </c>
      <c r="B294" s="3" t="str">
        <f>'Razzball Projections'!B293</f>
        <v>Johnny Manziel</v>
      </c>
      <c r="C294" s="2" t="str">
        <f>VLOOKUP(B294,'Razzball Projections'!$B$2:$W$322,2,FALSE)</f>
        <v>QB</v>
      </c>
      <c r="D294" s="2" t="str">
        <f>VLOOKUP(B294,'Razzball Projections'!$B$2:$W$322,3,FALSE)</f>
        <v>CLE</v>
      </c>
      <c r="F294" s="8">
        <f>VLOOKUP(B294,'Fantasy Pros ECR'!$B$6:$H$312,7,FALSE)</f>
        <v>149.79310340000001</v>
      </c>
      <c r="G294" s="8">
        <f>VLOOKUP(B294,'Fantasy Pros ADP'!$B$6:$M$253,12,FALSE)</f>
        <v>145.19999999999999</v>
      </c>
      <c r="H294" s="2">
        <f>VLOOKUP(B294,'Razzball Projections'!$B$2:$W$322,4,FALSE)</f>
        <v>155</v>
      </c>
      <c r="I294" s="2">
        <f>VLOOKUP(B294,'Razzball Projections'!$B$2:$W$322,5,FALSE)</f>
        <v>92</v>
      </c>
      <c r="J294" s="2">
        <f>VLOOKUP(B294,'Razzball Projections'!$B$2:$W$322,6,FALSE)</f>
        <v>59.4</v>
      </c>
      <c r="K294" s="2">
        <f>VLOOKUP(B294,'Razzball Projections'!$B$2:$W$322,7,FALSE)</f>
        <v>690</v>
      </c>
      <c r="L294" s="2">
        <f>VLOOKUP(B294,'Razzball Projections'!$B$2:$W$322,8,FALSE)</f>
        <v>3</v>
      </c>
      <c r="M294" s="2">
        <f>VLOOKUP(B294,'Razzball Projections'!$B$2:$W$322,9,FALSE)</f>
        <v>5</v>
      </c>
      <c r="N294" s="2">
        <f>VLOOKUP(B294,'Razzball Projections'!$B$2:$W$322,10,FALSE)</f>
        <v>22</v>
      </c>
      <c r="O294" s="2">
        <f>VLOOKUP(B294,'Razzball Projections'!$B$2:$W$322,11,FALSE)</f>
        <v>101</v>
      </c>
      <c r="P294" s="2">
        <f>VLOOKUP(B294,'Razzball Projections'!$B$2:$W$322,12,FALSE)</f>
        <v>1</v>
      </c>
      <c r="Q294" s="2">
        <f>VLOOKUP(B294,'Razzball Projections'!$B$2:$W$322,13,FALSE)</f>
        <v>3</v>
      </c>
      <c r="R294" s="2">
        <f>VLOOKUP(B294,'Razzball Projections'!$B$2:$W$322,14,FALSE)</f>
        <v>0</v>
      </c>
      <c r="S294" s="2">
        <f>VLOOKUP(B294,'Razzball Projections'!$B$2:$W$322,15,FALSE)</f>
        <v>0</v>
      </c>
      <c r="T294" s="2">
        <f>VLOOKUP(B294,'Razzball Projections'!$B$2:$W$322,16,FALSE)</f>
        <v>0</v>
      </c>
      <c r="U294" s="8">
        <f>VLOOKUP(B294,'Razzball Projections'!$B$2:$W$322,17,FALSE)</f>
        <v>39.700000000000003</v>
      </c>
      <c r="V294" s="8">
        <f>VLOOKUP(B294,'Razzball Projections'!$B$2:$W$322,18,FALSE)</f>
        <v>39.700000000000003</v>
      </c>
      <c r="W294" s="8">
        <f>VLOOKUP(B294,'Razzball Projections'!$B$2:$W$322,19,FALSE)</f>
        <v>39.700000000000003</v>
      </c>
      <c r="X294" s="7">
        <f>VLOOKUP(B294,'Razzball Projections'!$B$2:$W$322,20,FALSE)</f>
        <v>0</v>
      </c>
      <c r="Y294" s="7">
        <f>VLOOKUP(B294,'Razzball Projections'!$B$2:$W$322,21,FALSE)</f>
        <v>0</v>
      </c>
      <c r="Z294" s="7">
        <f>VLOOKUP(B294,'Razzball Projections'!$B$2:$W$322,22,FALSE)</f>
        <v>0</v>
      </c>
    </row>
    <row r="295" spans="1:26">
      <c r="A295" s="6" t="e">
        <f>VLOOKUP(B295&amp;"*",'Razzball Rankings'!$B$5:$G$204,6,FALSE)</f>
        <v>#N/A</v>
      </c>
      <c r="B295" s="3" t="str">
        <f>'Razzball Projections'!B294</f>
        <v>Kirk Cousins</v>
      </c>
      <c r="C295" s="2" t="str">
        <f>VLOOKUP(B295,'Razzball Projections'!$B$2:$W$322,2,FALSE)</f>
        <v>QB</v>
      </c>
      <c r="D295" s="2" t="str">
        <f>VLOOKUP(B295,'Razzball Projections'!$B$2:$W$322,3,FALSE)</f>
        <v>WAS</v>
      </c>
      <c r="F295" s="8" t="e">
        <f>VLOOKUP(B295,'Fantasy Pros ECR'!$B$6:$H$312,7,FALSE)</f>
        <v>#N/A</v>
      </c>
      <c r="G295" s="8" t="e">
        <f>VLOOKUP(B295,'Fantasy Pros ADP'!$B$6:$M$253,12,FALSE)</f>
        <v>#N/A</v>
      </c>
      <c r="H295" s="2">
        <f>VLOOKUP(B295,'Razzball Projections'!$B$2:$W$322,4,FALSE)</f>
        <v>76</v>
      </c>
      <c r="I295" s="2">
        <f>VLOOKUP(B295,'Razzball Projections'!$B$2:$W$322,5,FALSE)</f>
        <v>42</v>
      </c>
      <c r="J295" s="2">
        <f>VLOOKUP(B295,'Razzball Projections'!$B$2:$W$322,6,FALSE)</f>
        <v>55.3</v>
      </c>
      <c r="K295" s="2">
        <f>VLOOKUP(B295,'Razzball Projections'!$B$2:$W$322,7,FALSE)</f>
        <v>397</v>
      </c>
      <c r="L295" s="2">
        <f>VLOOKUP(B295,'Razzball Projections'!$B$2:$W$322,8,FALSE)</f>
        <v>4</v>
      </c>
      <c r="M295" s="2">
        <f>VLOOKUP(B295,'Razzball Projections'!$B$2:$W$322,9,FALSE)</f>
        <v>2</v>
      </c>
      <c r="N295" s="2">
        <f>VLOOKUP(B295,'Razzball Projections'!$B$2:$W$322,10,FALSE)</f>
        <v>5</v>
      </c>
      <c r="O295" s="2">
        <f>VLOOKUP(B295,'Razzball Projections'!$B$2:$W$322,11,FALSE)</f>
        <v>11</v>
      </c>
      <c r="P295" s="2">
        <f>VLOOKUP(B295,'Razzball Projections'!$B$2:$W$322,12,FALSE)</f>
        <v>0</v>
      </c>
      <c r="Q295" s="2">
        <f>VLOOKUP(B295,'Razzball Projections'!$B$2:$W$322,13,FALSE)</f>
        <v>1</v>
      </c>
      <c r="R295" s="2">
        <f>VLOOKUP(B295,'Razzball Projections'!$B$2:$W$322,14,FALSE)</f>
        <v>0</v>
      </c>
      <c r="S295" s="2">
        <f>VLOOKUP(B295,'Razzball Projections'!$B$2:$W$322,15,FALSE)</f>
        <v>0</v>
      </c>
      <c r="T295" s="2">
        <f>VLOOKUP(B295,'Razzball Projections'!$B$2:$W$322,16,FALSE)</f>
        <v>0</v>
      </c>
      <c r="U295" s="8">
        <f>VLOOKUP(B295,'Razzball Projections'!$B$2:$W$322,17,FALSE)</f>
        <v>27.98</v>
      </c>
      <c r="V295" s="8">
        <f>VLOOKUP(B295,'Razzball Projections'!$B$2:$W$322,18,FALSE)</f>
        <v>27.98</v>
      </c>
      <c r="W295" s="8">
        <f>VLOOKUP(B295,'Razzball Projections'!$B$2:$W$322,19,FALSE)</f>
        <v>27.98</v>
      </c>
      <c r="X295" s="7">
        <f>VLOOKUP(B295,'Razzball Projections'!$B$2:$W$322,20,FALSE)</f>
        <v>0</v>
      </c>
      <c r="Y295" s="7">
        <f>VLOOKUP(B295,'Razzball Projections'!$B$2:$W$322,21,FALSE)</f>
        <v>0</v>
      </c>
      <c r="Z295" s="7">
        <f>VLOOKUP(B295,'Razzball Projections'!$B$2:$W$322,22,FALSE)</f>
        <v>0</v>
      </c>
    </row>
    <row r="296" spans="1:26">
      <c r="A296" s="6" t="e">
        <f>VLOOKUP(B296&amp;"*",'Razzball Rankings'!$B$5:$G$204,6,FALSE)</f>
        <v>#N/A</v>
      </c>
      <c r="B296" s="3" t="str">
        <f>'Razzball Projections'!B295</f>
        <v>Derek Carr</v>
      </c>
      <c r="C296" s="2" t="str">
        <f>VLOOKUP(B296,'Razzball Projections'!$B$2:$W$322,2,FALSE)</f>
        <v>QB</v>
      </c>
      <c r="D296" s="2" t="str">
        <f>VLOOKUP(B296,'Razzball Projections'!$B$2:$W$322,3,FALSE)</f>
        <v>OAK</v>
      </c>
      <c r="F296" s="8" t="e">
        <f>VLOOKUP(B296,'Fantasy Pros ECR'!$B$6:$H$312,7,FALSE)</f>
        <v>#N/A</v>
      </c>
      <c r="G296" s="8" t="e">
        <f>VLOOKUP(B296,'Fantasy Pros ADP'!$B$6:$M$253,12,FALSE)</f>
        <v>#N/A</v>
      </c>
      <c r="H296" s="2">
        <f>VLOOKUP(B296,'Razzball Projections'!$B$2:$W$322,4,FALSE)</f>
        <v>123</v>
      </c>
      <c r="I296" s="2">
        <f>VLOOKUP(B296,'Razzball Projections'!$B$2:$W$322,5,FALSE)</f>
        <v>69</v>
      </c>
      <c r="J296" s="2">
        <f>VLOOKUP(B296,'Razzball Projections'!$B$2:$W$322,6,FALSE)</f>
        <v>56.1</v>
      </c>
      <c r="K296" s="2">
        <f>VLOOKUP(B296,'Razzball Projections'!$B$2:$W$322,7,FALSE)</f>
        <v>676</v>
      </c>
      <c r="L296" s="2">
        <f>VLOOKUP(B296,'Razzball Projections'!$B$2:$W$322,8,FALSE)</f>
        <v>3</v>
      </c>
      <c r="M296" s="2">
        <f>VLOOKUP(B296,'Razzball Projections'!$B$2:$W$322,9,FALSE)</f>
        <v>6</v>
      </c>
      <c r="N296" s="2">
        <f>VLOOKUP(B296,'Razzball Projections'!$B$2:$W$322,10,FALSE)</f>
        <v>7</v>
      </c>
      <c r="O296" s="2">
        <f>VLOOKUP(B296,'Razzball Projections'!$B$2:$W$322,11,FALSE)</f>
        <v>19</v>
      </c>
      <c r="P296" s="2">
        <f>VLOOKUP(B296,'Razzball Projections'!$B$2:$W$322,12,FALSE)</f>
        <v>0</v>
      </c>
      <c r="Q296" s="2">
        <f>VLOOKUP(B296,'Razzball Projections'!$B$2:$W$322,13,FALSE)</f>
        <v>1</v>
      </c>
      <c r="R296" s="2">
        <f>VLOOKUP(B296,'Razzball Projections'!$B$2:$W$322,14,FALSE)</f>
        <v>0</v>
      </c>
      <c r="S296" s="2">
        <f>VLOOKUP(B296,'Razzball Projections'!$B$2:$W$322,15,FALSE)</f>
        <v>0</v>
      </c>
      <c r="T296" s="2">
        <f>VLOOKUP(B296,'Razzball Projections'!$B$2:$W$322,16,FALSE)</f>
        <v>0</v>
      </c>
      <c r="U296" s="8">
        <f>VLOOKUP(B296,'Razzball Projections'!$B$2:$W$322,17,FALSE)</f>
        <v>26.94</v>
      </c>
      <c r="V296" s="8">
        <f>VLOOKUP(B296,'Razzball Projections'!$B$2:$W$322,18,FALSE)</f>
        <v>26.94</v>
      </c>
      <c r="W296" s="8">
        <f>VLOOKUP(B296,'Razzball Projections'!$B$2:$W$322,19,FALSE)</f>
        <v>26.94</v>
      </c>
      <c r="X296" s="7">
        <f>VLOOKUP(B296,'Razzball Projections'!$B$2:$W$322,20,FALSE)</f>
        <v>0</v>
      </c>
      <c r="Y296" s="7">
        <f>VLOOKUP(B296,'Razzball Projections'!$B$2:$W$322,21,FALSE)</f>
        <v>0</v>
      </c>
      <c r="Z296" s="7">
        <f>VLOOKUP(B296,'Razzball Projections'!$B$2:$W$322,22,FALSE)</f>
        <v>0</v>
      </c>
    </row>
    <row r="297" spans="1:26">
      <c r="A297" s="6" t="e">
        <f>VLOOKUP(B297&amp;"*",'Razzball Rankings'!$B$5:$G$204,6,FALSE)</f>
        <v>#N/A</v>
      </c>
      <c r="B297" s="3" t="str">
        <f>'Razzball Projections'!B296</f>
        <v>Mike Glennon</v>
      </c>
      <c r="C297" s="2" t="str">
        <f>VLOOKUP(B297,'Razzball Projections'!$B$2:$W$322,2,FALSE)</f>
        <v>QB</v>
      </c>
      <c r="D297" s="2" t="str">
        <f>VLOOKUP(B297,'Razzball Projections'!$B$2:$W$322,3,FALSE)</f>
        <v>TB</v>
      </c>
      <c r="F297" s="8">
        <f>VLOOKUP(B297,'Fantasy Pros ECR'!$B$6:$H$312,7,FALSE)</f>
        <v>249</v>
      </c>
      <c r="G297" s="8" t="e">
        <f>VLOOKUP(B297,'Fantasy Pros ADP'!$B$6:$M$253,12,FALSE)</f>
        <v>#N/A</v>
      </c>
      <c r="H297" s="2">
        <f>VLOOKUP(B297,'Razzball Projections'!$B$2:$W$322,4,FALSE)</f>
        <v>78</v>
      </c>
      <c r="I297" s="2">
        <f>VLOOKUP(B297,'Razzball Projections'!$B$2:$W$322,5,FALSE)</f>
        <v>46</v>
      </c>
      <c r="J297" s="2">
        <f>VLOOKUP(B297,'Razzball Projections'!$B$2:$W$322,6,FALSE)</f>
        <v>59</v>
      </c>
      <c r="K297" s="2">
        <f>VLOOKUP(B297,'Razzball Projections'!$B$2:$W$322,7,FALSE)</f>
        <v>491</v>
      </c>
      <c r="L297" s="2">
        <f>VLOOKUP(B297,'Razzball Projections'!$B$2:$W$322,8,FALSE)</f>
        <v>2</v>
      </c>
      <c r="M297" s="2">
        <f>VLOOKUP(B297,'Razzball Projections'!$B$2:$W$322,9,FALSE)</f>
        <v>2</v>
      </c>
      <c r="N297" s="2">
        <f>VLOOKUP(B297,'Razzball Projections'!$B$2:$W$322,10,FALSE)</f>
        <v>9</v>
      </c>
      <c r="O297" s="2">
        <f>VLOOKUP(B297,'Razzball Projections'!$B$2:$W$322,11,FALSE)</f>
        <v>22</v>
      </c>
      <c r="P297" s="2">
        <f>VLOOKUP(B297,'Razzball Projections'!$B$2:$W$322,12,FALSE)</f>
        <v>0</v>
      </c>
      <c r="Q297" s="2">
        <f>VLOOKUP(B297,'Razzball Projections'!$B$2:$W$322,13,FALSE)</f>
        <v>1</v>
      </c>
      <c r="R297" s="2">
        <f>VLOOKUP(B297,'Razzball Projections'!$B$2:$W$322,14,FALSE)</f>
        <v>0</v>
      </c>
      <c r="S297" s="2">
        <f>VLOOKUP(B297,'Razzball Projections'!$B$2:$W$322,15,FALSE)</f>
        <v>0</v>
      </c>
      <c r="T297" s="2">
        <f>VLOOKUP(B297,'Razzball Projections'!$B$2:$W$322,16,FALSE)</f>
        <v>0</v>
      </c>
      <c r="U297" s="8">
        <f>VLOOKUP(B297,'Razzball Projections'!$B$2:$W$322,17,FALSE)</f>
        <v>23.84</v>
      </c>
      <c r="V297" s="8">
        <f>VLOOKUP(B297,'Razzball Projections'!$B$2:$W$322,18,FALSE)</f>
        <v>23.84</v>
      </c>
      <c r="W297" s="8">
        <f>VLOOKUP(B297,'Razzball Projections'!$B$2:$W$322,19,FALSE)</f>
        <v>23.84</v>
      </c>
      <c r="X297" s="7">
        <f>VLOOKUP(B297,'Razzball Projections'!$B$2:$W$322,20,FALSE)</f>
        <v>0</v>
      </c>
      <c r="Y297" s="7">
        <f>VLOOKUP(B297,'Razzball Projections'!$B$2:$W$322,21,FALSE)</f>
        <v>0</v>
      </c>
      <c r="Z297" s="7">
        <f>VLOOKUP(B297,'Razzball Projections'!$B$2:$W$322,22,FALSE)</f>
        <v>0</v>
      </c>
    </row>
    <row r="298" spans="1:26">
      <c r="A298" s="6" t="e">
        <f>VLOOKUP(B298&amp;"*",'Razzball Rankings'!$B$5:$G$204,6,FALSE)</f>
        <v>#N/A</v>
      </c>
      <c r="B298" s="3" t="str">
        <f>'Razzball Projections'!B297</f>
        <v>Tom Savage</v>
      </c>
      <c r="C298" s="2" t="str">
        <f>VLOOKUP(B298,'Razzball Projections'!$B$2:$W$322,2,FALSE)</f>
        <v>QB</v>
      </c>
      <c r="D298" s="2" t="str">
        <f>VLOOKUP(B298,'Razzball Projections'!$B$2:$W$322,3,FALSE)</f>
        <v>HOU</v>
      </c>
      <c r="F298" s="8" t="e">
        <f>VLOOKUP(B298,'Fantasy Pros ECR'!$B$6:$H$312,7,FALSE)</f>
        <v>#N/A</v>
      </c>
      <c r="G298" s="8" t="e">
        <f>VLOOKUP(B298,'Fantasy Pros ADP'!$B$6:$M$253,12,FALSE)</f>
        <v>#N/A</v>
      </c>
      <c r="H298" s="2">
        <f>VLOOKUP(B298,'Razzball Projections'!$B$2:$W$322,4,FALSE)</f>
        <v>87</v>
      </c>
      <c r="I298" s="2">
        <f>VLOOKUP(B298,'Razzball Projections'!$B$2:$W$322,5,FALSE)</f>
        <v>48</v>
      </c>
      <c r="J298" s="2">
        <f>VLOOKUP(B298,'Razzball Projections'!$B$2:$W$322,6,FALSE)</f>
        <v>55.2</v>
      </c>
      <c r="K298" s="2">
        <f>VLOOKUP(B298,'Razzball Projections'!$B$2:$W$322,7,FALSE)</f>
        <v>497</v>
      </c>
      <c r="L298" s="2">
        <f>VLOOKUP(B298,'Razzball Projections'!$B$2:$W$322,8,FALSE)</f>
        <v>2</v>
      </c>
      <c r="M298" s="2">
        <f>VLOOKUP(B298,'Razzball Projections'!$B$2:$W$322,9,FALSE)</f>
        <v>3</v>
      </c>
      <c r="N298" s="2">
        <f>VLOOKUP(B298,'Razzball Projections'!$B$2:$W$322,10,FALSE)</f>
        <v>5</v>
      </c>
      <c r="O298" s="2">
        <f>VLOOKUP(B298,'Razzball Projections'!$B$2:$W$322,11,FALSE)</f>
        <v>11</v>
      </c>
      <c r="P298" s="2">
        <f>VLOOKUP(B298,'Razzball Projections'!$B$2:$W$322,12,FALSE)</f>
        <v>0</v>
      </c>
      <c r="Q298" s="2">
        <f>VLOOKUP(B298,'Razzball Projections'!$B$2:$W$322,13,FALSE)</f>
        <v>2</v>
      </c>
      <c r="R298" s="2">
        <f>VLOOKUP(B298,'Razzball Projections'!$B$2:$W$322,14,FALSE)</f>
        <v>0</v>
      </c>
      <c r="S298" s="2">
        <f>VLOOKUP(B298,'Razzball Projections'!$B$2:$W$322,15,FALSE)</f>
        <v>0</v>
      </c>
      <c r="T298" s="2">
        <f>VLOOKUP(B298,'Razzball Projections'!$B$2:$W$322,16,FALSE)</f>
        <v>0</v>
      </c>
      <c r="U298" s="8">
        <f>VLOOKUP(B298,'Razzball Projections'!$B$2:$W$322,17,FALSE)</f>
        <v>19.98</v>
      </c>
      <c r="V298" s="8">
        <f>VLOOKUP(B298,'Razzball Projections'!$B$2:$W$322,18,FALSE)</f>
        <v>19.98</v>
      </c>
      <c r="W298" s="8">
        <f>VLOOKUP(B298,'Razzball Projections'!$B$2:$W$322,19,FALSE)</f>
        <v>19.98</v>
      </c>
      <c r="X298" s="7">
        <f>VLOOKUP(B298,'Razzball Projections'!$B$2:$W$322,20,FALSE)</f>
        <v>0</v>
      </c>
      <c r="Y298" s="7">
        <f>VLOOKUP(B298,'Razzball Projections'!$B$2:$W$322,21,FALSE)</f>
        <v>0</v>
      </c>
      <c r="Z298" s="7">
        <f>VLOOKUP(B298,'Razzball Projections'!$B$2:$W$322,22,FALSE)</f>
        <v>0</v>
      </c>
    </row>
    <row r="299" spans="1:26">
      <c r="A299" s="6" t="e">
        <f>VLOOKUP(B299&amp;"*",'Razzball Rankings'!$B$5:$G$204,6,FALSE)</f>
        <v>#N/A</v>
      </c>
      <c r="B299" s="3" t="str">
        <f>'Razzball Projections'!B298</f>
        <v>Jordan Palmer</v>
      </c>
      <c r="C299" s="2" t="str">
        <f>VLOOKUP(B299,'Razzball Projections'!$B$2:$W$322,2,FALSE)</f>
        <v>QB</v>
      </c>
      <c r="D299" s="2" t="str">
        <f>VLOOKUP(B299,'Razzball Projections'!$B$2:$W$322,3,FALSE)</f>
        <v>CHI</v>
      </c>
      <c r="F299" s="8" t="e">
        <f>VLOOKUP(B299,'Fantasy Pros ECR'!$B$6:$H$312,7,FALSE)</f>
        <v>#N/A</v>
      </c>
      <c r="G299" s="8" t="e">
        <f>VLOOKUP(B299,'Fantasy Pros ADP'!$B$6:$M$253,12,FALSE)</f>
        <v>#N/A</v>
      </c>
      <c r="H299" s="2">
        <f>VLOOKUP(B299,'Razzball Projections'!$B$2:$W$322,4,FALSE)</f>
        <v>59</v>
      </c>
      <c r="I299" s="2">
        <f>VLOOKUP(B299,'Razzball Projections'!$B$2:$W$322,5,FALSE)</f>
        <v>36</v>
      </c>
      <c r="J299" s="2">
        <f>VLOOKUP(B299,'Razzball Projections'!$B$2:$W$322,6,FALSE)</f>
        <v>61</v>
      </c>
      <c r="K299" s="2">
        <f>VLOOKUP(B299,'Razzball Projections'!$B$2:$W$322,7,FALSE)</f>
        <v>321</v>
      </c>
      <c r="L299" s="2">
        <f>VLOOKUP(B299,'Razzball Projections'!$B$2:$W$322,8,FALSE)</f>
        <v>2</v>
      </c>
      <c r="M299" s="2">
        <f>VLOOKUP(B299,'Razzball Projections'!$B$2:$W$322,9,FALSE)</f>
        <v>1</v>
      </c>
      <c r="N299" s="2">
        <f>VLOOKUP(B299,'Razzball Projections'!$B$2:$W$322,10,FALSE)</f>
        <v>2</v>
      </c>
      <c r="O299" s="2">
        <f>VLOOKUP(B299,'Razzball Projections'!$B$2:$W$322,11,FALSE)</f>
        <v>5</v>
      </c>
      <c r="P299" s="2">
        <f>VLOOKUP(B299,'Razzball Projections'!$B$2:$W$322,12,FALSE)</f>
        <v>0</v>
      </c>
      <c r="Q299" s="2">
        <f>VLOOKUP(B299,'Razzball Projections'!$B$2:$W$322,13,FALSE)</f>
        <v>0</v>
      </c>
      <c r="R299" s="2">
        <f>VLOOKUP(B299,'Razzball Projections'!$B$2:$W$322,14,FALSE)</f>
        <v>0</v>
      </c>
      <c r="S299" s="2">
        <f>VLOOKUP(B299,'Razzball Projections'!$B$2:$W$322,15,FALSE)</f>
        <v>0</v>
      </c>
      <c r="T299" s="2">
        <f>VLOOKUP(B299,'Razzball Projections'!$B$2:$W$322,16,FALSE)</f>
        <v>0</v>
      </c>
      <c r="U299" s="8">
        <f>VLOOKUP(B299,'Razzball Projections'!$B$2:$W$322,17,FALSE)</f>
        <v>19.34</v>
      </c>
      <c r="V299" s="8">
        <f>VLOOKUP(B299,'Razzball Projections'!$B$2:$W$322,18,FALSE)</f>
        <v>19.34</v>
      </c>
      <c r="W299" s="8">
        <f>VLOOKUP(B299,'Razzball Projections'!$B$2:$W$322,19,FALSE)</f>
        <v>19.34</v>
      </c>
      <c r="X299" s="7">
        <f>VLOOKUP(B299,'Razzball Projections'!$B$2:$W$322,20,FALSE)</f>
        <v>0</v>
      </c>
      <c r="Y299" s="7">
        <f>VLOOKUP(B299,'Razzball Projections'!$B$2:$W$322,21,FALSE)</f>
        <v>0</v>
      </c>
      <c r="Z299" s="7">
        <f>VLOOKUP(B299,'Razzball Projections'!$B$2:$W$322,22,FALSE)</f>
        <v>0</v>
      </c>
    </row>
    <row r="300" spans="1:26">
      <c r="A300" s="6" t="e">
        <f>VLOOKUP(B300&amp;"*",'Razzball Rankings'!$B$5:$G$204,6,FALSE)</f>
        <v>#N/A</v>
      </c>
      <c r="B300" s="3" t="str">
        <f>'Razzball Projections'!B299</f>
        <v>Seattle Seahawks (DST)</v>
      </c>
      <c r="C300" s="2" t="str">
        <f>VLOOKUP(B300,'Razzball Projections'!$B$2:$W$322,2,FALSE)</f>
        <v>DST</v>
      </c>
      <c r="D300" s="2" t="str">
        <f>VLOOKUP(B300,'Razzball Projections'!$B$2:$W$322,3,FALSE)</f>
        <v>SEA</v>
      </c>
      <c r="F300" s="8" t="e">
        <f>VLOOKUP(B300,'Fantasy Pros ECR'!$B$6:$H$312,7,FALSE)</f>
        <v>#N/A</v>
      </c>
      <c r="G300" s="8" t="e">
        <f>VLOOKUP(B300,'Fantasy Pros ADP'!$B$6:$M$253,12,FALSE)</f>
        <v>#N/A</v>
      </c>
      <c r="H300" s="2">
        <f>VLOOKUP(B300,'Razzball Projections'!$B$2:$W$322,4,FALSE)</f>
        <v>0</v>
      </c>
      <c r="I300" s="2">
        <f>VLOOKUP(B300,'Razzball Projections'!$B$2:$W$322,5,FALSE)</f>
        <v>0</v>
      </c>
      <c r="J300" s="2">
        <f>VLOOKUP(B300,'Razzball Projections'!$B$2:$W$322,6,FALSE)</f>
        <v>0</v>
      </c>
      <c r="K300" s="2">
        <f>VLOOKUP(B300,'Razzball Projections'!$B$2:$W$322,7,FALSE)</f>
        <v>0</v>
      </c>
      <c r="L300" s="2">
        <f>VLOOKUP(B300,'Razzball Projections'!$B$2:$W$322,8,FALSE)</f>
        <v>0</v>
      </c>
      <c r="M300" s="2">
        <f>VLOOKUP(B300,'Razzball Projections'!$B$2:$W$322,9,FALSE)</f>
        <v>0</v>
      </c>
      <c r="N300" s="2">
        <f>VLOOKUP(B300,'Razzball Projections'!$B$2:$W$322,10,FALSE)</f>
        <v>0</v>
      </c>
      <c r="O300" s="2">
        <f>VLOOKUP(B300,'Razzball Projections'!$B$2:$W$322,11,FALSE)</f>
        <v>0</v>
      </c>
      <c r="P300" s="2">
        <f>VLOOKUP(B300,'Razzball Projections'!$B$2:$W$322,12,FALSE)</f>
        <v>0</v>
      </c>
      <c r="Q300" s="2">
        <f>VLOOKUP(B300,'Razzball Projections'!$B$2:$W$322,13,FALSE)</f>
        <v>0</v>
      </c>
      <c r="R300" s="2">
        <f>VLOOKUP(B300,'Razzball Projections'!$B$2:$W$322,14,FALSE)</f>
        <v>0</v>
      </c>
      <c r="S300" s="2">
        <f>VLOOKUP(B300,'Razzball Projections'!$B$2:$W$322,15,FALSE)</f>
        <v>0</v>
      </c>
      <c r="T300" s="2">
        <f>VLOOKUP(B300,'Razzball Projections'!$B$2:$W$322,16,FALSE)</f>
        <v>0</v>
      </c>
      <c r="U300" s="8">
        <f>VLOOKUP(LEFT(B300,5)&amp;"*",'numberFire DST-K FP'!$A$3:$L$68,10,FALSE)</f>
        <v>180.02</v>
      </c>
      <c r="V300" s="8">
        <f>VLOOKUP(LEFT(B300,3)&amp;"*",'numberFire DST-K FP'!$A$3:$L$68,10,FALSE)</f>
        <v>180.02</v>
      </c>
      <c r="W300" s="8">
        <f>VLOOKUP(B300,'Razzball Projections'!$B$2:$W$322,19,FALSE)</f>
        <v>180.02</v>
      </c>
      <c r="X300" s="7">
        <f>VLOOKUP(B300,'Razzball Projections'!$B$2:$W$322,20,FALSE)</f>
        <v>3</v>
      </c>
      <c r="Y300" s="7">
        <f>VLOOKUP(B300,'Razzball Projections'!$B$2:$W$322,21,FALSE)</f>
        <v>3</v>
      </c>
      <c r="Z300" s="7">
        <f>VLOOKUP(B300,'Razzball Projections'!$B$2:$W$322,22,FALSE)</f>
        <v>3</v>
      </c>
    </row>
    <row r="301" spans="1:26">
      <c r="A301" s="6" t="e">
        <f>VLOOKUP(B301&amp;"*",'Razzball Rankings'!$B$5:$G$204,6,FALSE)</f>
        <v>#N/A</v>
      </c>
      <c r="B301" s="3" t="str">
        <f>'Razzball Projections'!B300</f>
        <v>St. Louis Rams (DST)</v>
      </c>
      <c r="C301" s="2" t="str">
        <f>VLOOKUP(B301,'Razzball Projections'!$B$2:$W$322,2,FALSE)</f>
        <v>DST</v>
      </c>
      <c r="D301" s="2" t="str">
        <f>VLOOKUP(B301,'Razzball Projections'!$B$2:$W$322,3,FALSE)</f>
        <v>STL</v>
      </c>
      <c r="F301" s="8" t="e">
        <f>VLOOKUP(B301,'Fantasy Pros ECR'!$B$6:$H$312,7,FALSE)</f>
        <v>#N/A</v>
      </c>
      <c r="G301" s="8" t="e">
        <f>VLOOKUP(B301,'Fantasy Pros ADP'!$B$6:$M$253,12,FALSE)</f>
        <v>#N/A</v>
      </c>
      <c r="H301" s="2">
        <f>VLOOKUP(B301,'Razzball Projections'!$B$2:$W$322,4,FALSE)</f>
        <v>0</v>
      </c>
      <c r="I301" s="2">
        <f>VLOOKUP(B301,'Razzball Projections'!$B$2:$W$322,5,FALSE)</f>
        <v>0</v>
      </c>
      <c r="J301" s="2">
        <f>VLOOKUP(B301,'Razzball Projections'!$B$2:$W$322,6,FALSE)</f>
        <v>0</v>
      </c>
      <c r="K301" s="2">
        <f>VLOOKUP(B301,'Razzball Projections'!$B$2:$W$322,7,FALSE)</f>
        <v>0</v>
      </c>
      <c r="L301" s="2">
        <f>VLOOKUP(B301,'Razzball Projections'!$B$2:$W$322,8,FALSE)</f>
        <v>0</v>
      </c>
      <c r="M301" s="2">
        <f>VLOOKUP(B301,'Razzball Projections'!$B$2:$W$322,9,FALSE)</f>
        <v>0</v>
      </c>
      <c r="N301" s="2">
        <f>VLOOKUP(B301,'Razzball Projections'!$B$2:$W$322,10,FALSE)</f>
        <v>0</v>
      </c>
      <c r="O301" s="2">
        <f>VLOOKUP(B301,'Razzball Projections'!$B$2:$W$322,11,FALSE)</f>
        <v>0</v>
      </c>
      <c r="P301" s="2">
        <f>VLOOKUP(B301,'Razzball Projections'!$B$2:$W$322,12,FALSE)</f>
        <v>0</v>
      </c>
      <c r="Q301" s="2">
        <f>VLOOKUP(B301,'Razzball Projections'!$B$2:$W$322,13,FALSE)</f>
        <v>0</v>
      </c>
      <c r="R301" s="2">
        <f>VLOOKUP(B301,'Razzball Projections'!$B$2:$W$322,14,FALSE)</f>
        <v>0</v>
      </c>
      <c r="S301" s="2">
        <f>VLOOKUP(B301,'Razzball Projections'!$B$2:$W$322,15,FALSE)</f>
        <v>0</v>
      </c>
      <c r="T301" s="2">
        <f>VLOOKUP(B301,'Razzball Projections'!$B$2:$W$322,16,FALSE)</f>
        <v>0</v>
      </c>
      <c r="U301" s="8">
        <f>VLOOKUP(LEFT(B301,5)&amp;"*",'numberFire DST-K FP'!$A$3:$L$68,10,FALSE)</f>
        <v>140.25</v>
      </c>
      <c r="V301" s="8">
        <f>VLOOKUP(LEFT(B301,3)&amp;"*",'numberFire DST-K FP'!$A$3:$L$68,10,FALSE)</f>
        <v>140.25</v>
      </c>
      <c r="W301" s="8">
        <f>VLOOKUP(B301,'Razzball Projections'!$B$2:$W$322,19,FALSE)</f>
        <v>140.25</v>
      </c>
      <c r="X301" s="7">
        <f>VLOOKUP(B301,'Razzball Projections'!$B$2:$W$322,20,FALSE)</f>
        <v>2</v>
      </c>
      <c r="Y301" s="7">
        <f>VLOOKUP(B301,'Razzball Projections'!$B$2:$W$322,21,FALSE)</f>
        <v>2</v>
      </c>
      <c r="Z301" s="7">
        <f>VLOOKUP(B301,'Razzball Projections'!$B$2:$W$322,22,FALSE)</f>
        <v>2</v>
      </c>
    </row>
    <row r="302" spans="1:26">
      <c r="A302" s="6" t="e">
        <f>VLOOKUP(B302&amp;"*",'Razzball Rankings'!$B$5:$G$204,6,FALSE)</f>
        <v>#N/A</v>
      </c>
      <c r="B302" s="3" t="str">
        <f>'Razzball Projections'!B301</f>
        <v>Denver Broncos (DST)</v>
      </c>
      <c r="C302" s="2" t="str">
        <f>VLOOKUP(B302,'Razzball Projections'!$B$2:$W$322,2,FALSE)</f>
        <v>DST</v>
      </c>
      <c r="D302" s="2" t="str">
        <f>VLOOKUP(B302,'Razzball Projections'!$B$2:$W$322,3,FALSE)</f>
        <v>DEN</v>
      </c>
      <c r="F302" s="8" t="e">
        <f>VLOOKUP(B302,'Fantasy Pros ECR'!$B$6:$H$312,7,FALSE)</f>
        <v>#N/A</v>
      </c>
      <c r="G302" s="8" t="e">
        <f>VLOOKUP(B302,'Fantasy Pros ADP'!$B$6:$M$253,12,FALSE)</f>
        <v>#N/A</v>
      </c>
      <c r="H302" s="2">
        <f>VLOOKUP(B302,'Razzball Projections'!$B$2:$W$322,4,FALSE)</f>
        <v>0</v>
      </c>
      <c r="I302" s="2">
        <f>VLOOKUP(B302,'Razzball Projections'!$B$2:$W$322,5,FALSE)</f>
        <v>0</v>
      </c>
      <c r="J302" s="2">
        <f>VLOOKUP(B302,'Razzball Projections'!$B$2:$W$322,6,FALSE)</f>
        <v>0</v>
      </c>
      <c r="K302" s="2">
        <f>VLOOKUP(B302,'Razzball Projections'!$B$2:$W$322,7,FALSE)</f>
        <v>0</v>
      </c>
      <c r="L302" s="2">
        <f>VLOOKUP(B302,'Razzball Projections'!$B$2:$W$322,8,FALSE)</f>
        <v>0</v>
      </c>
      <c r="M302" s="2">
        <f>VLOOKUP(B302,'Razzball Projections'!$B$2:$W$322,9,FALSE)</f>
        <v>0</v>
      </c>
      <c r="N302" s="2">
        <f>VLOOKUP(B302,'Razzball Projections'!$B$2:$W$322,10,FALSE)</f>
        <v>0</v>
      </c>
      <c r="O302" s="2">
        <f>VLOOKUP(B302,'Razzball Projections'!$B$2:$W$322,11,FALSE)</f>
        <v>0</v>
      </c>
      <c r="P302" s="2">
        <f>VLOOKUP(B302,'Razzball Projections'!$B$2:$W$322,12,FALSE)</f>
        <v>0</v>
      </c>
      <c r="Q302" s="2">
        <f>VLOOKUP(B302,'Razzball Projections'!$B$2:$W$322,13,FALSE)</f>
        <v>0</v>
      </c>
      <c r="R302" s="2">
        <f>VLOOKUP(B302,'Razzball Projections'!$B$2:$W$322,14,FALSE)</f>
        <v>0</v>
      </c>
      <c r="S302" s="2">
        <f>VLOOKUP(B302,'Razzball Projections'!$B$2:$W$322,15,FALSE)</f>
        <v>0</v>
      </c>
      <c r="T302" s="2">
        <f>VLOOKUP(B302,'Razzball Projections'!$B$2:$W$322,16,FALSE)</f>
        <v>0</v>
      </c>
      <c r="U302" s="8">
        <f>VLOOKUP(LEFT(B302,5)&amp;"*",'numberFire DST-K FP'!$A$3:$L$68,10,FALSE)</f>
        <v>144.27000000000001</v>
      </c>
      <c r="V302" s="8">
        <f>VLOOKUP(LEFT(B302,3)&amp;"*",'numberFire DST-K FP'!$A$3:$L$68,10,FALSE)</f>
        <v>144.27000000000001</v>
      </c>
      <c r="W302" s="8">
        <f>VLOOKUP(B302,'Razzball Projections'!$B$2:$W$322,19,FALSE)</f>
        <v>144.27000000000001</v>
      </c>
      <c r="X302" s="7">
        <f>VLOOKUP(B302,'Razzball Projections'!$B$2:$W$322,20,FALSE)</f>
        <v>2</v>
      </c>
      <c r="Y302" s="7">
        <f>VLOOKUP(B302,'Razzball Projections'!$B$2:$W$322,21,FALSE)</f>
        <v>2</v>
      </c>
      <c r="Z302" s="7">
        <f>VLOOKUP(B302,'Razzball Projections'!$B$2:$W$322,22,FALSE)</f>
        <v>2</v>
      </c>
    </row>
    <row r="303" spans="1:26">
      <c r="A303" s="6" t="e">
        <f>VLOOKUP(B303&amp;"*",'Razzball Rankings'!$B$5:$G$204,6,FALSE)</f>
        <v>#N/A</v>
      </c>
      <c r="B303" s="3" t="str">
        <f>'Razzball Projections'!B302</f>
        <v>Arizona Cardinals (DST)</v>
      </c>
      <c r="C303" s="2" t="str">
        <f>VLOOKUP(B303,'Razzball Projections'!$B$2:$W$322,2,FALSE)</f>
        <v>DST</v>
      </c>
      <c r="D303" s="2" t="str">
        <f>VLOOKUP(B303,'Razzball Projections'!$B$2:$W$322,3,FALSE)</f>
        <v>ARI</v>
      </c>
      <c r="F303" s="8" t="e">
        <f>VLOOKUP(B303,'Fantasy Pros ECR'!$B$6:$H$312,7,FALSE)</f>
        <v>#N/A</v>
      </c>
      <c r="G303" s="8" t="e">
        <f>VLOOKUP(B303,'Fantasy Pros ADP'!$B$6:$M$253,12,FALSE)</f>
        <v>#N/A</v>
      </c>
      <c r="H303" s="2">
        <f>VLOOKUP(B303,'Razzball Projections'!$B$2:$W$322,4,FALSE)</f>
        <v>0</v>
      </c>
      <c r="I303" s="2">
        <f>VLOOKUP(B303,'Razzball Projections'!$B$2:$W$322,5,FALSE)</f>
        <v>0</v>
      </c>
      <c r="J303" s="2">
        <f>VLOOKUP(B303,'Razzball Projections'!$B$2:$W$322,6,FALSE)</f>
        <v>0</v>
      </c>
      <c r="K303" s="2">
        <f>VLOOKUP(B303,'Razzball Projections'!$B$2:$W$322,7,FALSE)</f>
        <v>0</v>
      </c>
      <c r="L303" s="2">
        <f>VLOOKUP(B303,'Razzball Projections'!$B$2:$W$322,8,FALSE)</f>
        <v>0</v>
      </c>
      <c r="M303" s="2">
        <f>VLOOKUP(B303,'Razzball Projections'!$B$2:$W$322,9,FALSE)</f>
        <v>0</v>
      </c>
      <c r="N303" s="2">
        <f>VLOOKUP(B303,'Razzball Projections'!$B$2:$W$322,10,FALSE)</f>
        <v>0</v>
      </c>
      <c r="O303" s="2">
        <f>VLOOKUP(B303,'Razzball Projections'!$B$2:$W$322,11,FALSE)</f>
        <v>0</v>
      </c>
      <c r="P303" s="2">
        <f>VLOOKUP(B303,'Razzball Projections'!$B$2:$W$322,12,FALSE)</f>
        <v>0</v>
      </c>
      <c r="Q303" s="2">
        <f>VLOOKUP(B303,'Razzball Projections'!$B$2:$W$322,13,FALSE)</f>
        <v>0</v>
      </c>
      <c r="R303" s="2">
        <f>VLOOKUP(B303,'Razzball Projections'!$B$2:$W$322,14,FALSE)</f>
        <v>0</v>
      </c>
      <c r="S303" s="2">
        <f>VLOOKUP(B303,'Razzball Projections'!$B$2:$W$322,15,FALSE)</f>
        <v>0</v>
      </c>
      <c r="T303" s="2">
        <f>VLOOKUP(B303,'Razzball Projections'!$B$2:$W$322,16,FALSE)</f>
        <v>0</v>
      </c>
      <c r="U303" s="8">
        <f>VLOOKUP(LEFT(B303,5)&amp;"*",'numberFire DST-K FP'!$A$3:$L$68,10,FALSE)</f>
        <v>150.35</v>
      </c>
      <c r="V303" s="8">
        <f>VLOOKUP(LEFT(B303,3)&amp;"*",'numberFire DST-K FP'!$A$3:$L$68,10,FALSE)</f>
        <v>150.35</v>
      </c>
      <c r="W303" s="8">
        <f>VLOOKUP(B303,'Razzball Projections'!$B$2:$W$322,19,FALSE)</f>
        <v>150.35</v>
      </c>
      <c r="X303" s="7">
        <f>VLOOKUP(B303,'Razzball Projections'!$B$2:$W$322,20,FALSE)</f>
        <v>2</v>
      </c>
      <c r="Y303" s="7">
        <f>VLOOKUP(B303,'Razzball Projections'!$B$2:$W$322,21,FALSE)</f>
        <v>2</v>
      </c>
      <c r="Z303" s="7">
        <f>VLOOKUP(B303,'Razzball Projections'!$B$2:$W$322,22,FALSE)</f>
        <v>2</v>
      </c>
    </row>
    <row r="304" spans="1:26">
      <c r="A304" s="6" t="e">
        <f>VLOOKUP(B304&amp;"*",'Razzball Rankings'!$B$5:$G$204,6,FALSE)</f>
        <v>#N/A</v>
      </c>
      <c r="B304" s="3" t="str">
        <f>'Razzball Projections'!B303</f>
        <v>Cincinnati Bengals (DST)</v>
      </c>
      <c r="C304" s="2" t="str">
        <f>VLOOKUP(B304,'Razzball Projections'!$B$2:$W$322,2,FALSE)</f>
        <v>DST</v>
      </c>
      <c r="D304" s="2" t="str">
        <f>VLOOKUP(B304,'Razzball Projections'!$B$2:$W$322,3,FALSE)</f>
        <v>CIN</v>
      </c>
      <c r="F304" s="8" t="e">
        <f>VLOOKUP(B304,'Fantasy Pros ECR'!$B$6:$H$312,7,FALSE)</f>
        <v>#N/A</v>
      </c>
      <c r="G304" s="8" t="e">
        <f>VLOOKUP(B304,'Fantasy Pros ADP'!$B$6:$M$253,12,FALSE)</f>
        <v>#N/A</v>
      </c>
      <c r="H304" s="2">
        <f>VLOOKUP(B304,'Razzball Projections'!$B$2:$W$322,4,FALSE)</f>
        <v>0</v>
      </c>
      <c r="I304" s="2">
        <f>VLOOKUP(B304,'Razzball Projections'!$B$2:$W$322,5,FALSE)</f>
        <v>0</v>
      </c>
      <c r="J304" s="2">
        <f>VLOOKUP(B304,'Razzball Projections'!$B$2:$W$322,6,FALSE)</f>
        <v>0</v>
      </c>
      <c r="K304" s="2">
        <f>VLOOKUP(B304,'Razzball Projections'!$B$2:$W$322,7,FALSE)</f>
        <v>0</v>
      </c>
      <c r="L304" s="2">
        <f>VLOOKUP(B304,'Razzball Projections'!$B$2:$W$322,8,FALSE)</f>
        <v>0</v>
      </c>
      <c r="M304" s="2">
        <f>VLOOKUP(B304,'Razzball Projections'!$B$2:$W$322,9,FALSE)</f>
        <v>0</v>
      </c>
      <c r="N304" s="2">
        <f>VLOOKUP(B304,'Razzball Projections'!$B$2:$W$322,10,FALSE)</f>
        <v>0</v>
      </c>
      <c r="O304" s="2">
        <f>VLOOKUP(B304,'Razzball Projections'!$B$2:$W$322,11,FALSE)</f>
        <v>0</v>
      </c>
      <c r="P304" s="2">
        <f>VLOOKUP(B304,'Razzball Projections'!$B$2:$W$322,12,FALSE)</f>
        <v>0</v>
      </c>
      <c r="Q304" s="2">
        <f>VLOOKUP(B304,'Razzball Projections'!$B$2:$W$322,13,FALSE)</f>
        <v>0</v>
      </c>
      <c r="R304" s="2">
        <f>VLOOKUP(B304,'Razzball Projections'!$B$2:$W$322,14,FALSE)</f>
        <v>0</v>
      </c>
      <c r="S304" s="2">
        <f>VLOOKUP(B304,'Razzball Projections'!$B$2:$W$322,15,FALSE)</f>
        <v>0</v>
      </c>
      <c r="T304" s="2">
        <f>VLOOKUP(B304,'Razzball Projections'!$B$2:$W$322,16,FALSE)</f>
        <v>0</v>
      </c>
      <c r="U304" s="8">
        <f>VLOOKUP(LEFT(B304,5)&amp;"*",'numberFire DST-K FP'!$A$3:$L$68,10,FALSE)</f>
        <v>169.41</v>
      </c>
      <c r="V304" s="8">
        <f>VLOOKUP(LEFT(B304,3)&amp;"*",'numberFire DST-K FP'!$A$3:$L$68,10,FALSE)</f>
        <v>169.41</v>
      </c>
      <c r="W304" s="8">
        <f>VLOOKUP(B304,'Razzball Projections'!$B$2:$W$322,19,FALSE)</f>
        <v>169.41</v>
      </c>
      <c r="X304" s="7">
        <f>VLOOKUP(B304,'Razzball Projections'!$B$2:$W$322,20,FALSE)</f>
        <v>2</v>
      </c>
      <c r="Y304" s="7">
        <f>VLOOKUP(B304,'Razzball Projections'!$B$2:$W$322,21,FALSE)</f>
        <v>2</v>
      </c>
      <c r="Z304" s="7">
        <f>VLOOKUP(B304,'Razzball Projections'!$B$2:$W$322,22,FALSE)</f>
        <v>2</v>
      </c>
    </row>
    <row r="305" spans="1:26">
      <c r="A305" s="6" t="e">
        <f>VLOOKUP(B305&amp;"*",'Razzball Rankings'!$B$5:$G$204,6,FALSE)</f>
        <v>#N/A</v>
      </c>
      <c r="B305" s="3" t="str">
        <f>'Razzball Projections'!B304</f>
        <v>San Francisco 49ers (DST)</v>
      </c>
      <c r="C305" s="2" t="str">
        <f>VLOOKUP(B305,'Razzball Projections'!$B$2:$W$322,2,FALSE)</f>
        <v>DST</v>
      </c>
      <c r="D305" s="2" t="str">
        <f>VLOOKUP(B305,'Razzball Projections'!$B$2:$W$322,3,FALSE)</f>
        <v>SF</v>
      </c>
      <c r="F305" s="8" t="e">
        <f>VLOOKUP(B305,'Fantasy Pros ECR'!$B$6:$H$312,7,FALSE)</f>
        <v>#N/A</v>
      </c>
      <c r="G305" s="8" t="e">
        <f>VLOOKUP(B305,'Fantasy Pros ADP'!$B$6:$M$253,12,FALSE)</f>
        <v>#N/A</v>
      </c>
      <c r="H305" s="2">
        <f>VLOOKUP(B305,'Razzball Projections'!$B$2:$W$322,4,FALSE)</f>
        <v>0</v>
      </c>
      <c r="I305" s="2">
        <f>VLOOKUP(B305,'Razzball Projections'!$B$2:$W$322,5,FALSE)</f>
        <v>0</v>
      </c>
      <c r="J305" s="2">
        <f>VLOOKUP(B305,'Razzball Projections'!$B$2:$W$322,6,FALSE)</f>
        <v>0</v>
      </c>
      <c r="K305" s="2">
        <f>VLOOKUP(B305,'Razzball Projections'!$B$2:$W$322,7,FALSE)</f>
        <v>0</v>
      </c>
      <c r="L305" s="2">
        <f>VLOOKUP(B305,'Razzball Projections'!$B$2:$W$322,8,FALSE)</f>
        <v>0</v>
      </c>
      <c r="M305" s="2">
        <f>VLOOKUP(B305,'Razzball Projections'!$B$2:$W$322,9,FALSE)</f>
        <v>0</v>
      </c>
      <c r="N305" s="2">
        <f>VLOOKUP(B305,'Razzball Projections'!$B$2:$W$322,10,FALSE)</f>
        <v>0</v>
      </c>
      <c r="O305" s="2">
        <f>VLOOKUP(B305,'Razzball Projections'!$B$2:$W$322,11,FALSE)</f>
        <v>0</v>
      </c>
      <c r="P305" s="2">
        <f>VLOOKUP(B305,'Razzball Projections'!$B$2:$W$322,12,FALSE)</f>
        <v>0</v>
      </c>
      <c r="Q305" s="2">
        <f>VLOOKUP(B305,'Razzball Projections'!$B$2:$W$322,13,FALSE)</f>
        <v>0</v>
      </c>
      <c r="R305" s="2">
        <f>VLOOKUP(B305,'Razzball Projections'!$B$2:$W$322,14,FALSE)</f>
        <v>0</v>
      </c>
      <c r="S305" s="2">
        <f>VLOOKUP(B305,'Razzball Projections'!$B$2:$W$322,15,FALSE)</f>
        <v>0</v>
      </c>
      <c r="T305" s="2">
        <f>VLOOKUP(B305,'Razzball Projections'!$B$2:$W$322,16,FALSE)</f>
        <v>0</v>
      </c>
      <c r="U305" s="8">
        <f>VLOOKUP(LEFT(B305,5)&amp;"*",'numberFire DST-K FP'!$A$3:$L$68,10,FALSE)</f>
        <v>161.54</v>
      </c>
      <c r="V305" s="8">
        <f>VLOOKUP(LEFT(B305,3)&amp;"*",'numberFire DST-K FP'!$A$3:$L$68,10,FALSE)</f>
        <v>161.54</v>
      </c>
      <c r="W305" s="8">
        <f>VLOOKUP(B305,'Razzball Projections'!$B$2:$W$322,19,FALSE)</f>
        <v>161.54</v>
      </c>
      <c r="X305" s="7">
        <f>VLOOKUP(B305,'Razzball Projections'!$B$2:$W$322,20,FALSE)</f>
        <v>2</v>
      </c>
      <c r="Y305" s="7">
        <f>VLOOKUP(B305,'Razzball Projections'!$B$2:$W$322,21,FALSE)</f>
        <v>2</v>
      </c>
      <c r="Z305" s="7">
        <f>VLOOKUP(B305,'Razzball Projections'!$B$2:$W$322,22,FALSE)</f>
        <v>2</v>
      </c>
    </row>
    <row r="306" spans="1:26">
      <c r="A306" s="6" t="e">
        <f>VLOOKUP(B306&amp;"*",'Razzball Rankings'!$B$5:$G$204,6,FALSE)</f>
        <v>#N/A</v>
      </c>
      <c r="B306" s="3" t="str">
        <f>'Razzball Projections'!B305</f>
        <v>New England Patriots (DST)</v>
      </c>
      <c r="C306" s="2" t="str">
        <f>VLOOKUP(B306,'Razzball Projections'!$B$2:$W$322,2,FALSE)</f>
        <v>DST</v>
      </c>
      <c r="D306" s="2" t="str">
        <f>VLOOKUP(B306,'Razzball Projections'!$B$2:$W$322,3,FALSE)</f>
        <v>NE</v>
      </c>
      <c r="F306" s="8" t="e">
        <f>VLOOKUP(B306,'Fantasy Pros ECR'!$B$6:$H$312,7,FALSE)</f>
        <v>#N/A</v>
      </c>
      <c r="G306" s="8" t="e">
        <f>VLOOKUP(B306,'Fantasy Pros ADP'!$B$6:$M$253,12,FALSE)</f>
        <v>#N/A</v>
      </c>
      <c r="H306" s="2">
        <f>VLOOKUP(B306,'Razzball Projections'!$B$2:$W$322,4,FALSE)</f>
        <v>0</v>
      </c>
      <c r="I306" s="2">
        <f>VLOOKUP(B306,'Razzball Projections'!$B$2:$W$322,5,FALSE)</f>
        <v>0</v>
      </c>
      <c r="J306" s="2">
        <f>VLOOKUP(B306,'Razzball Projections'!$B$2:$W$322,6,FALSE)</f>
        <v>0</v>
      </c>
      <c r="K306" s="2">
        <f>VLOOKUP(B306,'Razzball Projections'!$B$2:$W$322,7,FALSE)</f>
        <v>0</v>
      </c>
      <c r="L306" s="2">
        <f>VLOOKUP(B306,'Razzball Projections'!$B$2:$W$322,8,FALSE)</f>
        <v>0</v>
      </c>
      <c r="M306" s="2">
        <f>VLOOKUP(B306,'Razzball Projections'!$B$2:$W$322,9,FALSE)</f>
        <v>0</v>
      </c>
      <c r="N306" s="2">
        <f>VLOOKUP(B306,'Razzball Projections'!$B$2:$W$322,10,FALSE)</f>
        <v>0</v>
      </c>
      <c r="O306" s="2">
        <f>VLOOKUP(B306,'Razzball Projections'!$B$2:$W$322,11,FALSE)</f>
        <v>0</v>
      </c>
      <c r="P306" s="2">
        <f>VLOOKUP(B306,'Razzball Projections'!$B$2:$W$322,12,FALSE)</f>
        <v>0</v>
      </c>
      <c r="Q306" s="2">
        <f>VLOOKUP(B306,'Razzball Projections'!$B$2:$W$322,13,FALSE)</f>
        <v>0</v>
      </c>
      <c r="R306" s="2">
        <f>VLOOKUP(B306,'Razzball Projections'!$B$2:$W$322,14,FALSE)</f>
        <v>0</v>
      </c>
      <c r="S306" s="2">
        <f>VLOOKUP(B306,'Razzball Projections'!$B$2:$W$322,15,FALSE)</f>
        <v>0</v>
      </c>
      <c r="T306" s="2">
        <f>VLOOKUP(B306,'Razzball Projections'!$B$2:$W$322,16,FALSE)</f>
        <v>0</v>
      </c>
      <c r="U306" s="8">
        <f>VLOOKUP(LEFT(B306,5)&amp;"*",'numberFire DST-K FP'!$A$3:$L$68,10,FALSE)</f>
        <v>139.53</v>
      </c>
      <c r="V306" s="8">
        <f>VLOOKUP(LEFT(B306,3)&amp;"*",'numberFire DST-K FP'!$A$3:$L$68,10,FALSE)</f>
        <v>140.96</v>
      </c>
      <c r="W306" s="8">
        <f>VLOOKUP(B306,'Razzball Projections'!$B$2:$W$322,19,FALSE)</f>
        <v>139.53</v>
      </c>
      <c r="X306" s="7">
        <f>VLOOKUP(B306,'Razzball Projections'!$B$2:$W$322,20,FALSE)</f>
        <v>1</v>
      </c>
      <c r="Y306" s="7">
        <f>VLOOKUP(B306,'Razzball Projections'!$B$2:$W$322,21,FALSE)</f>
        <v>1</v>
      </c>
      <c r="Z306" s="7">
        <f>VLOOKUP(B306,'Razzball Projections'!$B$2:$W$322,22,FALSE)</f>
        <v>1</v>
      </c>
    </row>
    <row r="307" spans="1:26">
      <c r="A307" s="6" t="e">
        <f>VLOOKUP(B307&amp;"*",'Razzball Rankings'!$B$5:$G$204,6,FALSE)</f>
        <v>#N/A</v>
      </c>
      <c r="B307" s="3" t="str">
        <f>'Razzball Projections'!B306</f>
        <v>Chicago Bears (DST)</v>
      </c>
      <c r="C307" s="2" t="str">
        <f>VLOOKUP(B307,'Razzball Projections'!$B$2:$W$322,2,FALSE)</f>
        <v>DST</v>
      </c>
      <c r="D307" s="2" t="str">
        <f>VLOOKUP(B307,'Razzball Projections'!$B$2:$W$322,3,FALSE)</f>
        <v>CHI</v>
      </c>
      <c r="F307" s="8" t="e">
        <f>VLOOKUP(B307,'Fantasy Pros ECR'!$B$6:$H$312,7,FALSE)</f>
        <v>#N/A</v>
      </c>
      <c r="G307" s="8" t="e">
        <f>VLOOKUP(B307,'Fantasy Pros ADP'!$B$6:$M$253,12,FALSE)</f>
        <v>#N/A</v>
      </c>
      <c r="H307" s="2">
        <f>VLOOKUP(B307,'Razzball Projections'!$B$2:$W$322,4,FALSE)</f>
        <v>0</v>
      </c>
      <c r="I307" s="2">
        <f>VLOOKUP(B307,'Razzball Projections'!$B$2:$W$322,5,FALSE)</f>
        <v>0</v>
      </c>
      <c r="J307" s="2">
        <f>VLOOKUP(B307,'Razzball Projections'!$B$2:$W$322,6,FALSE)</f>
        <v>0</v>
      </c>
      <c r="K307" s="2">
        <f>VLOOKUP(B307,'Razzball Projections'!$B$2:$W$322,7,FALSE)</f>
        <v>0</v>
      </c>
      <c r="L307" s="2">
        <f>VLOOKUP(B307,'Razzball Projections'!$B$2:$W$322,8,FALSE)</f>
        <v>0</v>
      </c>
      <c r="M307" s="2">
        <f>VLOOKUP(B307,'Razzball Projections'!$B$2:$W$322,9,FALSE)</f>
        <v>0</v>
      </c>
      <c r="N307" s="2">
        <f>VLOOKUP(B307,'Razzball Projections'!$B$2:$W$322,10,FALSE)</f>
        <v>0</v>
      </c>
      <c r="O307" s="2">
        <f>VLOOKUP(B307,'Razzball Projections'!$B$2:$W$322,11,FALSE)</f>
        <v>0</v>
      </c>
      <c r="P307" s="2">
        <f>VLOOKUP(B307,'Razzball Projections'!$B$2:$W$322,12,FALSE)</f>
        <v>0</v>
      </c>
      <c r="Q307" s="2">
        <f>VLOOKUP(B307,'Razzball Projections'!$B$2:$W$322,13,FALSE)</f>
        <v>0</v>
      </c>
      <c r="R307" s="2">
        <f>VLOOKUP(B307,'Razzball Projections'!$B$2:$W$322,14,FALSE)</f>
        <v>0</v>
      </c>
      <c r="S307" s="2">
        <f>VLOOKUP(B307,'Razzball Projections'!$B$2:$W$322,15,FALSE)</f>
        <v>0</v>
      </c>
      <c r="T307" s="2">
        <f>VLOOKUP(B307,'Razzball Projections'!$B$2:$W$322,16,FALSE)</f>
        <v>0</v>
      </c>
      <c r="U307" s="8">
        <f>VLOOKUP(LEFT(B307,5)&amp;"*",'numberFire DST-K FP'!$A$3:$L$68,10,FALSE)</f>
        <v>111.48</v>
      </c>
      <c r="V307" s="8">
        <f>VLOOKUP(LEFT(B307,3)&amp;"*",'numberFire DST-K FP'!$A$3:$L$68,10,FALSE)</f>
        <v>111.48</v>
      </c>
      <c r="W307" s="8">
        <f>VLOOKUP(B307,'Razzball Projections'!$B$2:$W$322,19,FALSE)</f>
        <v>111.48</v>
      </c>
      <c r="X307" s="7">
        <f>VLOOKUP(B307,'Razzball Projections'!$B$2:$W$322,20,FALSE)</f>
        <v>1</v>
      </c>
      <c r="Y307" s="7">
        <f>VLOOKUP(B307,'Razzball Projections'!$B$2:$W$322,21,FALSE)</f>
        <v>1</v>
      </c>
      <c r="Z307" s="7">
        <f>VLOOKUP(B307,'Razzball Projections'!$B$2:$W$322,22,FALSE)</f>
        <v>1</v>
      </c>
    </row>
    <row r="308" spans="1:26">
      <c r="A308" s="6" t="e">
        <f>VLOOKUP(B308&amp;"*",'Razzball Rankings'!$B$5:$G$204,6,FALSE)</f>
        <v>#N/A</v>
      </c>
      <c r="B308" s="3" t="str">
        <f>'Razzball Projections'!B307</f>
        <v>Stephen Gostkowski</v>
      </c>
      <c r="C308" s="2" t="str">
        <f>VLOOKUP(B308,'Razzball Projections'!$B$2:$W$322,2,FALSE)</f>
        <v>K</v>
      </c>
      <c r="D308" s="2" t="str">
        <f>VLOOKUP(B308,'Razzball Projections'!$B$2:$W$322,3,FALSE)</f>
        <v>NE</v>
      </c>
      <c r="F308" s="8">
        <f>VLOOKUP(B308,'Fantasy Pros ECR'!$B$6:$H$312,7,FALSE)</f>
        <v>184.25</v>
      </c>
      <c r="G308" s="8">
        <f>VLOOKUP(B308,'Fantasy Pros ADP'!$B$6:$M$253,12,FALSE)</f>
        <v>100</v>
      </c>
      <c r="H308" s="2">
        <f>VLOOKUP(B308,'Razzball Projections'!$B$2:$W$322,4,FALSE)</f>
        <v>0</v>
      </c>
      <c r="I308" s="2">
        <f>VLOOKUP(B308,'Razzball Projections'!$B$2:$W$322,5,FALSE)</f>
        <v>0</v>
      </c>
      <c r="J308" s="2">
        <f>VLOOKUP(B308,'Razzball Projections'!$B$2:$W$322,6,FALSE)</f>
        <v>0</v>
      </c>
      <c r="K308" s="2">
        <f>VLOOKUP(B308,'Razzball Projections'!$B$2:$W$322,7,FALSE)</f>
        <v>0</v>
      </c>
      <c r="L308" s="2">
        <f>VLOOKUP(B308,'Razzball Projections'!$B$2:$W$322,8,FALSE)</f>
        <v>0</v>
      </c>
      <c r="M308" s="2">
        <f>VLOOKUP(B308,'Razzball Projections'!$B$2:$W$322,9,FALSE)</f>
        <v>0</v>
      </c>
      <c r="N308" s="2">
        <f>VLOOKUP(B308,'Razzball Projections'!$B$2:$W$322,10,FALSE)</f>
        <v>0</v>
      </c>
      <c r="O308" s="2">
        <f>VLOOKUP(B308,'Razzball Projections'!$B$2:$W$322,11,FALSE)</f>
        <v>0</v>
      </c>
      <c r="P308" s="2">
        <f>VLOOKUP(B308,'Razzball Projections'!$B$2:$W$322,12,FALSE)</f>
        <v>0</v>
      </c>
      <c r="Q308" s="2">
        <f>VLOOKUP(B308,'Razzball Projections'!$B$2:$W$322,13,FALSE)</f>
        <v>0</v>
      </c>
      <c r="R308" s="2">
        <f>VLOOKUP(B308,'Razzball Projections'!$B$2:$W$322,14,FALSE)</f>
        <v>0</v>
      </c>
      <c r="S308" s="2">
        <f>VLOOKUP(B308,'Razzball Projections'!$B$2:$W$322,15,FALSE)</f>
        <v>0</v>
      </c>
      <c r="T308" s="2">
        <f>VLOOKUP(B308,'Razzball Projections'!$B$2:$W$322,16,FALSE)</f>
        <v>0</v>
      </c>
      <c r="U308" s="8">
        <f>VLOOKUP(LEFT(B308,5)&amp;"*",'numberFire DST-K FP'!$A$3:$L$68,12,FALSE)</f>
        <v>141.96</v>
      </c>
      <c r="V308" s="8">
        <f t="shared" ref="V308:V323" si="0">U308</f>
        <v>141.96</v>
      </c>
      <c r="W308" s="8">
        <f t="shared" ref="W308:W323" si="1">U308</f>
        <v>141.96</v>
      </c>
      <c r="X308" s="7">
        <f>VLOOKUP(B308,'Razzball Projections'!$B$2:$W$322,20,FALSE)</f>
        <v>1</v>
      </c>
      <c r="Y308" s="7">
        <f>VLOOKUP(B308,'Razzball Projections'!$B$2:$W$322,21,FALSE)</f>
        <v>1</v>
      </c>
      <c r="Z308" s="7">
        <f>VLOOKUP(B308,'Razzball Projections'!$B$2:$W$322,22,FALSE)</f>
        <v>1</v>
      </c>
    </row>
    <row r="309" spans="1:26">
      <c r="A309" s="6" t="e">
        <f>VLOOKUP(B309&amp;"*",'Razzball Rankings'!$B$5:$G$204,6,FALSE)</f>
        <v>#N/A</v>
      </c>
      <c r="B309" s="3" t="str">
        <f>'Razzball Projections'!B308</f>
        <v>Phil Dawson</v>
      </c>
      <c r="C309" s="2" t="str">
        <f>VLOOKUP(B309,'Razzball Projections'!$B$2:$W$322,2,FALSE)</f>
        <v>K</v>
      </c>
      <c r="D309" s="2" t="str">
        <f>VLOOKUP(B309,'Razzball Projections'!$B$2:$W$322,3,FALSE)</f>
        <v>SF</v>
      </c>
      <c r="F309" s="8">
        <f>VLOOKUP(B309,'Fantasy Pros ECR'!$B$6:$H$312,7,FALSE)</f>
        <v>187.33333329999999</v>
      </c>
      <c r="G309" s="8">
        <f>VLOOKUP(B309,'Fantasy Pros ADP'!$B$6:$M$253,12,FALSE)</f>
        <v>133.19999999999999</v>
      </c>
      <c r="H309" s="2">
        <f>VLOOKUP(B309,'Razzball Projections'!$B$2:$W$322,4,FALSE)</f>
        <v>0</v>
      </c>
      <c r="I309" s="2">
        <f>VLOOKUP(B309,'Razzball Projections'!$B$2:$W$322,5,FALSE)</f>
        <v>0</v>
      </c>
      <c r="J309" s="2">
        <f>VLOOKUP(B309,'Razzball Projections'!$B$2:$W$322,6,FALSE)</f>
        <v>0</v>
      </c>
      <c r="K309" s="2">
        <f>VLOOKUP(B309,'Razzball Projections'!$B$2:$W$322,7,FALSE)</f>
        <v>0</v>
      </c>
      <c r="L309" s="2">
        <f>VLOOKUP(B309,'Razzball Projections'!$B$2:$W$322,8,FALSE)</f>
        <v>0</v>
      </c>
      <c r="M309" s="2">
        <f>VLOOKUP(B309,'Razzball Projections'!$B$2:$W$322,9,FALSE)</f>
        <v>0</v>
      </c>
      <c r="N309" s="2">
        <f>VLOOKUP(B309,'Razzball Projections'!$B$2:$W$322,10,FALSE)</f>
        <v>0</v>
      </c>
      <c r="O309" s="2">
        <f>VLOOKUP(B309,'Razzball Projections'!$B$2:$W$322,11,FALSE)</f>
        <v>0</v>
      </c>
      <c r="P309" s="2">
        <f>VLOOKUP(B309,'Razzball Projections'!$B$2:$W$322,12,FALSE)</f>
        <v>0</v>
      </c>
      <c r="Q309" s="2">
        <f>VLOOKUP(B309,'Razzball Projections'!$B$2:$W$322,13,FALSE)</f>
        <v>0</v>
      </c>
      <c r="R309" s="2">
        <f>VLOOKUP(B309,'Razzball Projections'!$B$2:$W$322,14,FALSE)</f>
        <v>0</v>
      </c>
      <c r="S309" s="2">
        <f>VLOOKUP(B309,'Razzball Projections'!$B$2:$W$322,15,FALSE)</f>
        <v>0</v>
      </c>
      <c r="T309" s="2">
        <f>VLOOKUP(B309,'Razzball Projections'!$B$2:$W$322,16,FALSE)</f>
        <v>0</v>
      </c>
      <c r="U309" s="8">
        <f>VLOOKUP(LEFT(B309,5)&amp;"*",'numberFire DST-K FP'!$A$3:$L$68,12,FALSE)</f>
        <v>137.63999999999999</v>
      </c>
      <c r="V309" s="8">
        <f t="shared" si="0"/>
        <v>137.63999999999999</v>
      </c>
      <c r="W309" s="8">
        <f t="shared" si="1"/>
        <v>137.63999999999999</v>
      </c>
      <c r="X309" s="7">
        <f>VLOOKUP(B309,'Razzball Projections'!$B$2:$W$322,20,FALSE)</f>
        <v>1</v>
      </c>
      <c r="Y309" s="7">
        <f>VLOOKUP(B309,'Razzball Projections'!$B$2:$W$322,21,FALSE)</f>
        <v>1</v>
      </c>
      <c r="Z309" s="7">
        <f>VLOOKUP(B309,'Razzball Projections'!$B$2:$W$322,22,FALSE)</f>
        <v>1</v>
      </c>
    </row>
    <row r="310" spans="1:26">
      <c r="A310" s="6" t="e">
        <f>VLOOKUP(B310&amp;"*",'Razzball Rankings'!$B$5:$G$204,6,FALSE)</f>
        <v>#N/A</v>
      </c>
      <c r="B310" s="3" t="str">
        <f>'Razzball Projections'!B309</f>
        <v>Green Bay Packers (DST)</v>
      </c>
      <c r="C310" s="2" t="str">
        <f>VLOOKUP(B310,'Razzball Projections'!$B$2:$W$322,2,FALSE)</f>
        <v>DST</v>
      </c>
      <c r="D310" s="2" t="str">
        <f>VLOOKUP(B310,'Razzball Projections'!$B$2:$W$322,3,FALSE)</f>
        <v>GB</v>
      </c>
      <c r="F310" s="8" t="e">
        <f>VLOOKUP(B310,'Fantasy Pros ECR'!$B$6:$H$312,7,FALSE)</f>
        <v>#N/A</v>
      </c>
      <c r="G310" s="8" t="e">
        <f>VLOOKUP(B310,'Fantasy Pros ADP'!$B$6:$M$253,12,FALSE)</f>
        <v>#N/A</v>
      </c>
      <c r="H310" s="2">
        <f>VLOOKUP(B310,'Razzball Projections'!$B$2:$W$322,4,FALSE)</f>
        <v>0</v>
      </c>
      <c r="I310" s="2">
        <f>VLOOKUP(B310,'Razzball Projections'!$B$2:$W$322,5,FALSE)</f>
        <v>0</v>
      </c>
      <c r="J310" s="2">
        <f>VLOOKUP(B310,'Razzball Projections'!$B$2:$W$322,6,FALSE)</f>
        <v>0</v>
      </c>
      <c r="K310" s="2">
        <f>VLOOKUP(B310,'Razzball Projections'!$B$2:$W$322,7,FALSE)</f>
        <v>0</v>
      </c>
      <c r="L310" s="2">
        <f>VLOOKUP(B310,'Razzball Projections'!$B$2:$W$322,8,FALSE)</f>
        <v>0</v>
      </c>
      <c r="M310" s="2">
        <f>VLOOKUP(B310,'Razzball Projections'!$B$2:$W$322,9,FALSE)</f>
        <v>0</v>
      </c>
      <c r="N310" s="2">
        <f>VLOOKUP(B310,'Razzball Projections'!$B$2:$W$322,10,FALSE)</f>
        <v>0</v>
      </c>
      <c r="O310" s="2">
        <f>VLOOKUP(B310,'Razzball Projections'!$B$2:$W$322,11,FALSE)</f>
        <v>0</v>
      </c>
      <c r="P310" s="2">
        <f>VLOOKUP(B310,'Razzball Projections'!$B$2:$W$322,12,FALSE)</f>
        <v>0</v>
      </c>
      <c r="Q310" s="2">
        <f>VLOOKUP(B310,'Razzball Projections'!$B$2:$W$322,13,FALSE)</f>
        <v>0</v>
      </c>
      <c r="R310" s="2">
        <f>VLOOKUP(B310,'Razzball Projections'!$B$2:$W$322,14,FALSE)</f>
        <v>0</v>
      </c>
      <c r="S310" s="2">
        <f>VLOOKUP(B310,'Razzball Projections'!$B$2:$W$322,15,FALSE)</f>
        <v>0</v>
      </c>
      <c r="T310" s="2">
        <f>VLOOKUP(B310,'Razzball Projections'!$B$2:$W$322,16,FALSE)</f>
        <v>0</v>
      </c>
      <c r="U310" s="8">
        <f>VLOOKUP(LEFT(B310,5)&amp;"*",'numberFire DST-K FP'!$A$3:$L$68,10,FALSE)</f>
        <v>106.85</v>
      </c>
      <c r="V310" s="8">
        <f t="shared" si="0"/>
        <v>106.85</v>
      </c>
      <c r="W310" s="8">
        <f t="shared" si="1"/>
        <v>106.85</v>
      </c>
      <c r="X310" s="7">
        <f>VLOOKUP(B310,'Razzball Projections'!$B$2:$W$322,20,FALSE)</f>
        <v>1</v>
      </c>
      <c r="Y310" s="7">
        <f>VLOOKUP(B310,'Razzball Projections'!$B$2:$W$322,21,FALSE)</f>
        <v>1</v>
      </c>
      <c r="Z310" s="7">
        <f>VLOOKUP(B310,'Razzball Projections'!$B$2:$W$322,22,FALSE)</f>
        <v>1</v>
      </c>
    </row>
    <row r="311" spans="1:26">
      <c r="A311" s="6" t="e">
        <f>VLOOKUP(B311&amp;"*",'Razzball Rankings'!$B$5:$G$204,6,FALSE)</f>
        <v>#N/A</v>
      </c>
      <c r="B311" s="3" t="str">
        <f>'Razzball Projections'!B310</f>
        <v>Justin Tucker</v>
      </c>
      <c r="C311" s="2" t="str">
        <f>VLOOKUP(B311,'Razzball Projections'!$B$2:$W$322,2,FALSE)</f>
        <v>K</v>
      </c>
      <c r="D311" s="2" t="str">
        <f>VLOOKUP(B311,'Razzball Projections'!$B$2:$W$322,3,FALSE)</f>
        <v>BAL</v>
      </c>
      <c r="F311" s="8">
        <f>VLOOKUP(B311,'Fantasy Pros ECR'!$B$6:$H$312,7,FALSE)</f>
        <v>191.42857140000001</v>
      </c>
      <c r="G311" s="8">
        <f>VLOOKUP(B311,'Fantasy Pros ADP'!$B$6:$M$253,12,FALSE)</f>
        <v>121</v>
      </c>
      <c r="H311" s="2">
        <f>VLOOKUP(B311,'Razzball Projections'!$B$2:$W$322,4,FALSE)</f>
        <v>0</v>
      </c>
      <c r="I311" s="2">
        <f>VLOOKUP(B311,'Razzball Projections'!$B$2:$W$322,5,FALSE)</f>
        <v>0</v>
      </c>
      <c r="J311" s="2">
        <f>VLOOKUP(B311,'Razzball Projections'!$B$2:$W$322,6,FALSE)</f>
        <v>0</v>
      </c>
      <c r="K311" s="2">
        <f>VLOOKUP(B311,'Razzball Projections'!$B$2:$W$322,7,FALSE)</f>
        <v>0</v>
      </c>
      <c r="L311" s="2">
        <f>VLOOKUP(B311,'Razzball Projections'!$B$2:$W$322,8,FALSE)</f>
        <v>0</v>
      </c>
      <c r="M311" s="2">
        <f>VLOOKUP(B311,'Razzball Projections'!$B$2:$W$322,9,FALSE)</f>
        <v>0</v>
      </c>
      <c r="N311" s="2">
        <f>VLOOKUP(B311,'Razzball Projections'!$B$2:$W$322,10,FALSE)</f>
        <v>0</v>
      </c>
      <c r="O311" s="2">
        <f>VLOOKUP(B311,'Razzball Projections'!$B$2:$W$322,11,FALSE)</f>
        <v>0</v>
      </c>
      <c r="P311" s="2">
        <f>VLOOKUP(B311,'Razzball Projections'!$B$2:$W$322,12,FALSE)</f>
        <v>0</v>
      </c>
      <c r="Q311" s="2">
        <f>VLOOKUP(B311,'Razzball Projections'!$B$2:$W$322,13,FALSE)</f>
        <v>0</v>
      </c>
      <c r="R311" s="2">
        <f>VLOOKUP(B311,'Razzball Projections'!$B$2:$W$322,14,FALSE)</f>
        <v>0</v>
      </c>
      <c r="S311" s="2">
        <f>VLOOKUP(B311,'Razzball Projections'!$B$2:$W$322,15,FALSE)</f>
        <v>0</v>
      </c>
      <c r="T311" s="2">
        <f>VLOOKUP(B311,'Razzball Projections'!$B$2:$W$322,16,FALSE)</f>
        <v>0</v>
      </c>
      <c r="U311" s="8">
        <f>VLOOKUP(LEFT(B311,5)&amp;"*",'numberFire DST-K FP'!$A$3:$L$68,12,FALSE)</f>
        <v>140.69</v>
      </c>
      <c r="V311" s="8">
        <f t="shared" si="0"/>
        <v>140.69</v>
      </c>
      <c r="W311" s="8">
        <f t="shared" si="1"/>
        <v>140.69</v>
      </c>
      <c r="X311" s="7">
        <f>VLOOKUP(B311,'Razzball Projections'!$B$2:$W$322,20,FALSE)</f>
        <v>1</v>
      </c>
      <c r="Y311" s="7">
        <f>VLOOKUP(B311,'Razzball Projections'!$B$2:$W$322,21,FALSE)</f>
        <v>1</v>
      </c>
      <c r="Z311" s="7">
        <f>VLOOKUP(B311,'Razzball Projections'!$B$2:$W$322,22,FALSE)</f>
        <v>1</v>
      </c>
    </row>
    <row r="312" spans="1:26">
      <c r="A312" s="6" t="e">
        <f>VLOOKUP(B312&amp;"*",'Razzball Rankings'!$B$5:$G$204,6,FALSE)</f>
        <v>#N/A</v>
      </c>
      <c r="B312" s="3" t="str">
        <f>'Razzball Projections'!B311</f>
        <v>Matt Prater</v>
      </c>
      <c r="C312" s="2" t="str">
        <f>VLOOKUP(B312,'Razzball Projections'!$B$2:$W$322,2,FALSE)</f>
        <v>K</v>
      </c>
      <c r="D312" s="2" t="str">
        <f>VLOOKUP(B312,'Razzball Projections'!$B$2:$W$322,3,FALSE)</f>
        <v>DEN</v>
      </c>
      <c r="F312" s="8">
        <f>VLOOKUP(B312,'Fantasy Pros ECR'!$B$6:$H$312,7,FALSE)</f>
        <v>185.5</v>
      </c>
      <c r="G312" s="8">
        <f>VLOOKUP(B312,'Fantasy Pros ADP'!$B$6:$M$253,12,FALSE)</f>
        <v>101.4</v>
      </c>
      <c r="H312" s="2">
        <f>VLOOKUP(B312,'Razzball Projections'!$B$2:$W$322,4,FALSE)</f>
        <v>0</v>
      </c>
      <c r="I312" s="2">
        <f>VLOOKUP(B312,'Razzball Projections'!$B$2:$W$322,5,FALSE)</f>
        <v>0</v>
      </c>
      <c r="J312" s="2">
        <f>VLOOKUP(B312,'Razzball Projections'!$B$2:$W$322,6,FALSE)</f>
        <v>0</v>
      </c>
      <c r="K312" s="2">
        <f>VLOOKUP(B312,'Razzball Projections'!$B$2:$W$322,7,FALSE)</f>
        <v>0</v>
      </c>
      <c r="L312" s="2">
        <f>VLOOKUP(B312,'Razzball Projections'!$B$2:$W$322,8,FALSE)</f>
        <v>0</v>
      </c>
      <c r="M312" s="2">
        <f>VLOOKUP(B312,'Razzball Projections'!$B$2:$W$322,9,FALSE)</f>
        <v>0</v>
      </c>
      <c r="N312" s="2">
        <f>VLOOKUP(B312,'Razzball Projections'!$B$2:$W$322,10,FALSE)</f>
        <v>0</v>
      </c>
      <c r="O312" s="2">
        <f>VLOOKUP(B312,'Razzball Projections'!$B$2:$W$322,11,FALSE)</f>
        <v>0</v>
      </c>
      <c r="P312" s="2">
        <f>VLOOKUP(B312,'Razzball Projections'!$B$2:$W$322,12,FALSE)</f>
        <v>0</v>
      </c>
      <c r="Q312" s="2">
        <f>VLOOKUP(B312,'Razzball Projections'!$B$2:$W$322,13,FALSE)</f>
        <v>0</v>
      </c>
      <c r="R312" s="2">
        <f>VLOOKUP(B312,'Razzball Projections'!$B$2:$W$322,14,FALSE)</f>
        <v>0</v>
      </c>
      <c r="S312" s="2">
        <f>VLOOKUP(B312,'Razzball Projections'!$B$2:$W$322,15,FALSE)</f>
        <v>0</v>
      </c>
      <c r="T312" s="2">
        <f>VLOOKUP(B312,'Razzball Projections'!$B$2:$W$322,16,FALSE)</f>
        <v>0</v>
      </c>
      <c r="U312" s="8">
        <f>VLOOKUP(LEFT(B312,5)&amp;"*",'numberFire DST-K FP'!$A$3:$L$68,12,FALSE)</f>
        <v>142.80000000000001</v>
      </c>
      <c r="V312" s="8">
        <f t="shared" si="0"/>
        <v>142.80000000000001</v>
      </c>
      <c r="W312" s="8">
        <f t="shared" si="1"/>
        <v>142.80000000000001</v>
      </c>
      <c r="X312" s="7">
        <f>VLOOKUP(B312,'Razzball Projections'!$B$2:$W$322,20,FALSE)</f>
        <v>1</v>
      </c>
      <c r="Y312" s="7">
        <f>VLOOKUP(B312,'Razzball Projections'!$B$2:$W$322,21,FALSE)</f>
        <v>1</v>
      </c>
      <c r="Z312" s="7">
        <f>VLOOKUP(B312,'Razzball Projections'!$B$2:$W$322,22,FALSE)</f>
        <v>1</v>
      </c>
    </row>
    <row r="313" spans="1:26">
      <c r="A313" s="6" t="e">
        <f>VLOOKUP(B313&amp;"*",'Razzball Rankings'!$B$5:$G$204,6,FALSE)</f>
        <v>#N/A</v>
      </c>
      <c r="B313" s="3" t="str">
        <f>'Razzball Projections'!B312</f>
        <v>Mason Crosby</v>
      </c>
      <c r="C313" s="2" t="str">
        <f>VLOOKUP(B313,'Razzball Projections'!$B$2:$W$322,2,FALSE)</f>
        <v>K</v>
      </c>
      <c r="D313" s="2" t="str">
        <f>VLOOKUP(B313,'Razzball Projections'!$B$2:$W$322,3,FALSE)</f>
        <v>GB</v>
      </c>
      <c r="F313" s="8">
        <f>VLOOKUP(B313,'Fantasy Pros ECR'!$B$6:$H$312,7,FALSE)</f>
        <v>195.8</v>
      </c>
      <c r="G313" s="8">
        <f>VLOOKUP(B313,'Fantasy Pros ADP'!$B$6:$M$253,12,FALSE)</f>
        <v>136.80000000000001</v>
      </c>
      <c r="H313" s="2">
        <f>VLOOKUP(B313,'Razzball Projections'!$B$2:$W$322,4,FALSE)</f>
        <v>0</v>
      </c>
      <c r="I313" s="2">
        <f>VLOOKUP(B313,'Razzball Projections'!$B$2:$W$322,5,FALSE)</f>
        <v>0</v>
      </c>
      <c r="J313" s="2">
        <f>VLOOKUP(B313,'Razzball Projections'!$B$2:$W$322,6,FALSE)</f>
        <v>0</v>
      </c>
      <c r="K313" s="2">
        <f>VLOOKUP(B313,'Razzball Projections'!$B$2:$W$322,7,FALSE)</f>
        <v>0</v>
      </c>
      <c r="L313" s="2">
        <f>VLOOKUP(B313,'Razzball Projections'!$B$2:$W$322,8,FALSE)</f>
        <v>0</v>
      </c>
      <c r="M313" s="2">
        <f>VLOOKUP(B313,'Razzball Projections'!$B$2:$W$322,9,FALSE)</f>
        <v>0</v>
      </c>
      <c r="N313" s="2">
        <f>VLOOKUP(B313,'Razzball Projections'!$B$2:$W$322,10,FALSE)</f>
        <v>0</v>
      </c>
      <c r="O313" s="2">
        <f>VLOOKUP(B313,'Razzball Projections'!$B$2:$W$322,11,FALSE)</f>
        <v>0</v>
      </c>
      <c r="P313" s="2">
        <f>VLOOKUP(B313,'Razzball Projections'!$B$2:$W$322,12,FALSE)</f>
        <v>0</v>
      </c>
      <c r="Q313" s="2">
        <f>VLOOKUP(B313,'Razzball Projections'!$B$2:$W$322,13,FALSE)</f>
        <v>0</v>
      </c>
      <c r="R313" s="2">
        <f>VLOOKUP(B313,'Razzball Projections'!$B$2:$W$322,14,FALSE)</f>
        <v>0</v>
      </c>
      <c r="S313" s="2">
        <f>VLOOKUP(B313,'Razzball Projections'!$B$2:$W$322,15,FALSE)</f>
        <v>0</v>
      </c>
      <c r="T313" s="2">
        <f>VLOOKUP(B313,'Razzball Projections'!$B$2:$W$322,16,FALSE)</f>
        <v>0</v>
      </c>
      <c r="U313" s="8">
        <f>VLOOKUP(LEFT(B313,5)&amp;"*",'numberFire DST-K FP'!$A$3:$L$68,12,FALSE)</f>
        <v>145.06</v>
      </c>
      <c r="V313" s="8">
        <f t="shared" si="0"/>
        <v>145.06</v>
      </c>
      <c r="W313" s="8">
        <f t="shared" si="1"/>
        <v>145.06</v>
      </c>
      <c r="X313" s="7">
        <f>VLOOKUP(B313,'Razzball Projections'!$B$2:$W$322,20,FALSE)</f>
        <v>1</v>
      </c>
      <c r="Y313" s="7">
        <f>VLOOKUP(B313,'Razzball Projections'!$B$2:$W$322,21,FALSE)</f>
        <v>1</v>
      </c>
      <c r="Z313" s="7">
        <f>VLOOKUP(B313,'Razzball Projections'!$B$2:$W$322,22,FALSE)</f>
        <v>1</v>
      </c>
    </row>
    <row r="314" spans="1:26">
      <c r="A314" s="6" t="e">
        <f>VLOOKUP(B314&amp;"*",'Razzball Rankings'!$B$5:$G$204,6,FALSE)</f>
        <v>#N/A</v>
      </c>
      <c r="B314" s="3" t="str">
        <f>'Razzball Projections'!B313</f>
        <v>Steven Hauschka</v>
      </c>
      <c r="C314" s="2" t="str">
        <f>VLOOKUP(B314,'Razzball Projections'!$B$2:$W$322,2,FALSE)</f>
        <v>K</v>
      </c>
      <c r="D314" s="2" t="str">
        <f>VLOOKUP(B314,'Razzball Projections'!$B$2:$W$322,3,FALSE)</f>
        <v>SEA</v>
      </c>
      <c r="F314" s="8">
        <f>VLOOKUP(B314,'Fantasy Pros ECR'!$B$6:$H$312,7,FALSE)</f>
        <v>189.5</v>
      </c>
      <c r="G314" s="8">
        <f>VLOOKUP(B314,'Fantasy Pros ADP'!$B$6:$M$253,12,FALSE)</f>
        <v>122.8</v>
      </c>
      <c r="H314" s="2">
        <f>VLOOKUP(B314,'Razzball Projections'!$B$2:$W$322,4,FALSE)</f>
        <v>0</v>
      </c>
      <c r="I314" s="2">
        <f>VLOOKUP(B314,'Razzball Projections'!$B$2:$W$322,5,FALSE)</f>
        <v>0</v>
      </c>
      <c r="J314" s="2">
        <f>VLOOKUP(B314,'Razzball Projections'!$B$2:$W$322,6,FALSE)</f>
        <v>0</v>
      </c>
      <c r="K314" s="2">
        <f>VLOOKUP(B314,'Razzball Projections'!$B$2:$W$322,7,FALSE)</f>
        <v>0</v>
      </c>
      <c r="L314" s="2">
        <f>VLOOKUP(B314,'Razzball Projections'!$B$2:$W$322,8,FALSE)</f>
        <v>0</v>
      </c>
      <c r="M314" s="2">
        <f>VLOOKUP(B314,'Razzball Projections'!$B$2:$W$322,9,FALSE)</f>
        <v>0</v>
      </c>
      <c r="N314" s="2">
        <f>VLOOKUP(B314,'Razzball Projections'!$B$2:$W$322,10,FALSE)</f>
        <v>0</v>
      </c>
      <c r="O314" s="2">
        <f>VLOOKUP(B314,'Razzball Projections'!$B$2:$W$322,11,FALSE)</f>
        <v>0</v>
      </c>
      <c r="P314" s="2">
        <f>VLOOKUP(B314,'Razzball Projections'!$B$2:$W$322,12,FALSE)</f>
        <v>0</v>
      </c>
      <c r="Q314" s="2">
        <f>VLOOKUP(B314,'Razzball Projections'!$B$2:$W$322,13,FALSE)</f>
        <v>0</v>
      </c>
      <c r="R314" s="2">
        <f>VLOOKUP(B314,'Razzball Projections'!$B$2:$W$322,14,FALSE)</f>
        <v>0</v>
      </c>
      <c r="S314" s="2">
        <f>VLOOKUP(B314,'Razzball Projections'!$B$2:$W$322,15,FALSE)</f>
        <v>0</v>
      </c>
      <c r="T314" s="2">
        <f>VLOOKUP(B314,'Razzball Projections'!$B$2:$W$322,16,FALSE)</f>
        <v>0</v>
      </c>
      <c r="U314" s="8">
        <f>VLOOKUP(LEFT(B314,5)&amp;"*",'numberFire DST-K FP'!$A$3:$L$68,12,FALSE)</f>
        <v>138.11000000000001</v>
      </c>
      <c r="V314" s="8">
        <f t="shared" si="0"/>
        <v>138.11000000000001</v>
      </c>
      <c r="W314" s="8">
        <f t="shared" si="1"/>
        <v>138.11000000000001</v>
      </c>
      <c r="X314" s="7">
        <f>VLOOKUP(B314,'Razzball Projections'!$B$2:$W$322,20,FALSE)</f>
        <v>1</v>
      </c>
      <c r="Y314" s="7">
        <f>VLOOKUP(B314,'Razzball Projections'!$B$2:$W$322,21,FALSE)</f>
        <v>1</v>
      </c>
      <c r="Z314" s="7">
        <f>VLOOKUP(B314,'Razzball Projections'!$B$2:$W$322,22,FALSE)</f>
        <v>1</v>
      </c>
    </row>
    <row r="315" spans="1:26">
      <c r="A315" s="6" t="e">
        <f>VLOOKUP(B315&amp;"*",'Razzball Rankings'!$B$5:$G$204,6,FALSE)</f>
        <v>#N/A</v>
      </c>
      <c r="B315" s="3" t="str">
        <f>'Razzball Projections'!B314</f>
        <v>Adam Vinatieri</v>
      </c>
      <c r="C315" s="2" t="str">
        <f>VLOOKUP(B315,'Razzball Projections'!$B$2:$W$322,2,FALSE)</f>
        <v>K</v>
      </c>
      <c r="D315" s="2" t="str">
        <f>VLOOKUP(B315,'Razzball Projections'!$B$2:$W$322,3,FALSE)</f>
        <v>IND</v>
      </c>
      <c r="F315" s="8">
        <f>VLOOKUP(B315,'Fantasy Pros ECR'!$B$6:$H$312,7,FALSE)</f>
        <v>200.8</v>
      </c>
      <c r="G315" s="8">
        <f>VLOOKUP(B315,'Fantasy Pros ADP'!$B$6:$M$253,12,FALSE)</f>
        <v>151</v>
      </c>
      <c r="H315" s="2">
        <f>VLOOKUP(B315,'Razzball Projections'!$B$2:$W$322,4,FALSE)</f>
        <v>0</v>
      </c>
      <c r="I315" s="2">
        <f>VLOOKUP(B315,'Razzball Projections'!$B$2:$W$322,5,FALSE)</f>
        <v>0</v>
      </c>
      <c r="J315" s="2">
        <f>VLOOKUP(B315,'Razzball Projections'!$B$2:$W$322,6,FALSE)</f>
        <v>0</v>
      </c>
      <c r="K315" s="2">
        <f>VLOOKUP(B315,'Razzball Projections'!$B$2:$W$322,7,FALSE)</f>
        <v>0</v>
      </c>
      <c r="L315" s="2">
        <f>VLOOKUP(B315,'Razzball Projections'!$B$2:$W$322,8,FALSE)</f>
        <v>0</v>
      </c>
      <c r="M315" s="2">
        <f>VLOOKUP(B315,'Razzball Projections'!$B$2:$W$322,9,FALSE)</f>
        <v>0</v>
      </c>
      <c r="N315" s="2">
        <f>VLOOKUP(B315,'Razzball Projections'!$B$2:$W$322,10,FALSE)</f>
        <v>0</v>
      </c>
      <c r="O315" s="2">
        <f>VLOOKUP(B315,'Razzball Projections'!$B$2:$W$322,11,FALSE)</f>
        <v>0</v>
      </c>
      <c r="P315" s="2">
        <f>VLOOKUP(B315,'Razzball Projections'!$B$2:$W$322,12,FALSE)</f>
        <v>0</v>
      </c>
      <c r="Q315" s="2">
        <f>VLOOKUP(B315,'Razzball Projections'!$B$2:$W$322,13,FALSE)</f>
        <v>0</v>
      </c>
      <c r="R315" s="2">
        <f>VLOOKUP(B315,'Razzball Projections'!$B$2:$W$322,14,FALSE)</f>
        <v>0</v>
      </c>
      <c r="S315" s="2">
        <f>VLOOKUP(B315,'Razzball Projections'!$B$2:$W$322,15,FALSE)</f>
        <v>0</v>
      </c>
      <c r="T315" s="2">
        <f>VLOOKUP(B315,'Razzball Projections'!$B$2:$W$322,16,FALSE)</f>
        <v>0</v>
      </c>
      <c r="U315" s="8">
        <f>VLOOKUP(LEFT(B315,5)&amp;"*",'numberFire DST-K FP'!$A$3:$L$68,12,FALSE)</f>
        <v>138.97999999999999</v>
      </c>
      <c r="V315" s="8">
        <f t="shared" si="0"/>
        <v>138.97999999999999</v>
      </c>
      <c r="W315" s="8">
        <f t="shared" si="1"/>
        <v>138.97999999999999</v>
      </c>
      <c r="X315" s="7">
        <f>VLOOKUP(B315,'Razzball Projections'!$B$2:$W$322,20,FALSE)</f>
        <v>1</v>
      </c>
      <c r="Y315" s="7">
        <f>VLOOKUP(B315,'Razzball Projections'!$B$2:$W$322,21,FALSE)</f>
        <v>1</v>
      </c>
      <c r="Z315" s="7">
        <f>VLOOKUP(B315,'Razzball Projections'!$B$2:$W$322,22,FALSE)</f>
        <v>1</v>
      </c>
    </row>
    <row r="316" spans="1:26">
      <c r="A316" s="6" t="e">
        <f>VLOOKUP(B316&amp;"*",'Razzball Rankings'!$B$5:$G$204,6,FALSE)</f>
        <v>#N/A</v>
      </c>
      <c r="B316" s="3" t="str">
        <f>'Razzball Projections'!B315</f>
        <v>Shayne Graham</v>
      </c>
      <c r="C316" s="2" t="str">
        <f>VLOOKUP(B316,'Razzball Projections'!$B$2:$W$322,2,FALSE)</f>
        <v>K</v>
      </c>
      <c r="D316" s="2" t="str">
        <f>VLOOKUP(B316,'Razzball Projections'!$B$2:$W$322,3,FALSE)</f>
        <v>NO</v>
      </c>
      <c r="F316" s="8">
        <f>VLOOKUP(B316,'Fantasy Pros ECR'!$B$6:$H$312,7,FALSE)</f>
        <v>215.75</v>
      </c>
      <c r="G316" s="8">
        <f>VLOOKUP(B316,'Fantasy Pros ADP'!$B$6:$M$253,12,FALSE)</f>
        <v>189.4</v>
      </c>
      <c r="H316" s="2">
        <f>VLOOKUP(B316,'Razzball Projections'!$B$2:$W$322,4,FALSE)</f>
        <v>0</v>
      </c>
      <c r="I316" s="2">
        <f>VLOOKUP(B316,'Razzball Projections'!$B$2:$W$322,5,FALSE)</f>
        <v>0</v>
      </c>
      <c r="J316" s="2">
        <f>VLOOKUP(B316,'Razzball Projections'!$B$2:$W$322,6,FALSE)</f>
        <v>0</v>
      </c>
      <c r="K316" s="2">
        <f>VLOOKUP(B316,'Razzball Projections'!$B$2:$W$322,7,FALSE)</f>
        <v>0</v>
      </c>
      <c r="L316" s="2">
        <f>VLOOKUP(B316,'Razzball Projections'!$B$2:$W$322,8,FALSE)</f>
        <v>0</v>
      </c>
      <c r="M316" s="2">
        <f>VLOOKUP(B316,'Razzball Projections'!$B$2:$W$322,9,FALSE)</f>
        <v>0</v>
      </c>
      <c r="N316" s="2">
        <f>VLOOKUP(B316,'Razzball Projections'!$B$2:$W$322,10,FALSE)</f>
        <v>0</v>
      </c>
      <c r="O316" s="2">
        <f>VLOOKUP(B316,'Razzball Projections'!$B$2:$W$322,11,FALSE)</f>
        <v>0</v>
      </c>
      <c r="P316" s="2">
        <f>VLOOKUP(B316,'Razzball Projections'!$B$2:$W$322,12,FALSE)</f>
        <v>0</v>
      </c>
      <c r="Q316" s="2">
        <f>VLOOKUP(B316,'Razzball Projections'!$B$2:$W$322,13,FALSE)</f>
        <v>0</v>
      </c>
      <c r="R316" s="2">
        <f>VLOOKUP(B316,'Razzball Projections'!$B$2:$W$322,14,FALSE)</f>
        <v>0</v>
      </c>
      <c r="S316" s="2">
        <f>VLOOKUP(B316,'Razzball Projections'!$B$2:$W$322,15,FALSE)</f>
        <v>0</v>
      </c>
      <c r="T316" s="2">
        <f>VLOOKUP(B316,'Razzball Projections'!$B$2:$W$322,16,FALSE)</f>
        <v>0</v>
      </c>
      <c r="U316" s="8">
        <f>VLOOKUP(LEFT(B316,5)&amp;"*",'numberFire DST-K FP'!$A$3:$L$68,12,FALSE)</f>
        <v>131.25</v>
      </c>
      <c r="V316" s="8">
        <f t="shared" si="0"/>
        <v>131.25</v>
      </c>
      <c r="W316" s="8">
        <f t="shared" si="1"/>
        <v>131.25</v>
      </c>
      <c r="X316" s="7">
        <f>VLOOKUP(B316,'Razzball Projections'!$B$2:$W$322,20,FALSE)</f>
        <v>1</v>
      </c>
      <c r="Y316" s="7">
        <f>VLOOKUP(B316,'Razzball Projections'!$B$2:$W$322,21,FALSE)</f>
        <v>1</v>
      </c>
      <c r="Z316" s="7">
        <f>VLOOKUP(B316,'Razzball Projections'!$B$2:$W$322,22,FALSE)</f>
        <v>1</v>
      </c>
    </row>
    <row r="317" spans="1:26">
      <c r="A317" s="6" t="e">
        <f>VLOOKUP(B317&amp;"*",'Razzball Rankings'!$B$5:$G$204,6,FALSE)</f>
        <v>#N/A</v>
      </c>
      <c r="B317" s="3" t="str">
        <f>'Razzball Projections'!B316</f>
        <v>Dan Bailey</v>
      </c>
      <c r="C317" s="2" t="str">
        <f>VLOOKUP(B317,'Razzball Projections'!$B$2:$W$322,2,FALSE)</f>
        <v>K</v>
      </c>
      <c r="D317" s="2" t="str">
        <f>VLOOKUP(B317,'Razzball Projections'!$B$2:$W$322,3,FALSE)</f>
        <v>DAL</v>
      </c>
      <c r="F317" s="8">
        <f>VLOOKUP(B317,'Fantasy Pros ECR'!$B$6:$H$312,7,FALSE)</f>
        <v>194.5</v>
      </c>
      <c r="G317" s="8">
        <f>VLOOKUP(B317,'Fantasy Pros ADP'!$B$6:$M$253,12,FALSE)</f>
        <v>153</v>
      </c>
      <c r="H317" s="2">
        <f>VLOOKUP(B317,'Razzball Projections'!$B$2:$W$322,4,FALSE)</f>
        <v>0</v>
      </c>
      <c r="I317" s="2">
        <f>VLOOKUP(B317,'Razzball Projections'!$B$2:$W$322,5,FALSE)</f>
        <v>0</v>
      </c>
      <c r="J317" s="2">
        <f>VLOOKUP(B317,'Razzball Projections'!$B$2:$W$322,6,FALSE)</f>
        <v>0</v>
      </c>
      <c r="K317" s="2">
        <f>VLOOKUP(B317,'Razzball Projections'!$B$2:$W$322,7,FALSE)</f>
        <v>0</v>
      </c>
      <c r="L317" s="2">
        <f>VLOOKUP(B317,'Razzball Projections'!$B$2:$W$322,8,FALSE)</f>
        <v>0</v>
      </c>
      <c r="M317" s="2">
        <f>VLOOKUP(B317,'Razzball Projections'!$B$2:$W$322,9,FALSE)</f>
        <v>0</v>
      </c>
      <c r="N317" s="2">
        <f>VLOOKUP(B317,'Razzball Projections'!$B$2:$W$322,10,FALSE)</f>
        <v>0</v>
      </c>
      <c r="O317" s="2">
        <f>VLOOKUP(B317,'Razzball Projections'!$B$2:$W$322,11,FALSE)</f>
        <v>0</v>
      </c>
      <c r="P317" s="2">
        <f>VLOOKUP(B317,'Razzball Projections'!$B$2:$W$322,12,FALSE)</f>
        <v>0</v>
      </c>
      <c r="Q317" s="2">
        <f>VLOOKUP(B317,'Razzball Projections'!$B$2:$W$322,13,FALSE)</f>
        <v>0</v>
      </c>
      <c r="R317" s="2">
        <f>VLOOKUP(B317,'Razzball Projections'!$B$2:$W$322,14,FALSE)</f>
        <v>0</v>
      </c>
      <c r="S317" s="2">
        <f>VLOOKUP(B317,'Razzball Projections'!$B$2:$W$322,15,FALSE)</f>
        <v>0</v>
      </c>
      <c r="T317" s="2">
        <f>VLOOKUP(B317,'Razzball Projections'!$B$2:$W$322,16,FALSE)</f>
        <v>0</v>
      </c>
      <c r="U317" s="8">
        <f>VLOOKUP(LEFT(B317,5)&amp;"*",'numberFire DST-K FP'!$A$3:$L$68,12,FALSE)</f>
        <v>138.62</v>
      </c>
      <c r="V317" s="8">
        <f t="shared" si="0"/>
        <v>138.62</v>
      </c>
      <c r="W317" s="8">
        <f t="shared" si="1"/>
        <v>138.62</v>
      </c>
      <c r="X317" s="7">
        <f>VLOOKUP(B317,'Razzball Projections'!$B$2:$W$322,20,FALSE)</f>
        <v>1</v>
      </c>
      <c r="Y317" s="7">
        <f>VLOOKUP(B317,'Razzball Projections'!$B$2:$W$322,21,FALSE)</f>
        <v>1</v>
      </c>
      <c r="Z317" s="7">
        <f>VLOOKUP(B317,'Razzball Projections'!$B$2:$W$322,22,FALSE)</f>
        <v>1</v>
      </c>
    </row>
    <row r="318" spans="1:26">
      <c r="A318" s="6" t="e">
        <f>VLOOKUP(B318&amp;"*",'Razzball Rankings'!$B$5:$G$204,6,FALSE)</f>
        <v>#N/A</v>
      </c>
      <c r="B318" s="3" t="str">
        <f>'Razzball Projections'!B317</f>
        <v>Nick Novak</v>
      </c>
      <c r="C318" s="2" t="str">
        <f>VLOOKUP(B318,'Razzball Projections'!$B$2:$W$322,2,FALSE)</f>
        <v>K</v>
      </c>
      <c r="D318" s="2" t="str">
        <f>VLOOKUP(B318,'Razzball Projections'!$B$2:$W$322,3,FALSE)</f>
        <v>SD</v>
      </c>
      <c r="F318" s="8">
        <f>VLOOKUP(B318,'Fantasy Pros ECR'!$B$6:$H$312,7,FALSE)</f>
        <v>200.25</v>
      </c>
      <c r="G318" s="8">
        <f>VLOOKUP(B318,'Fantasy Pros ADP'!$B$6:$M$253,12,FALSE)</f>
        <v>175.25</v>
      </c>
      <c r="H318" s="2">
        <f>VLOOKUP(B318,'Razzball Projections'!$B$2:$W$322,4,FALSE)</f>
        <v>0</v>
      </c>
      <c r="I318" s="2">
        <f>VLOOKUP(B318,'Razzball Projections'!$B$2:$W$322,5,FALSE)</f>
        <v>0</v>
      </c>
      <c r="J318" s="2">
        <f>VLOOKUP(B318,'Razzball Projections'!$B$2:$W$322,6,FALSE)</f>
        <v>0</v>
      </c>
      <c r="K318" s="2">
        <f>VLOOKUP(B318,'Razzball Projections'!$B$2:$W$322,7,FALSE)</f>
        <v>0</v>
      </c>
      <c r="L318" s="2">
        <f>VLOOKUP(B318,'Razzball Projections'!$B$2:$W$322,8,FALSE)</f>
        <v>0</v>
      </c>
      <c r="M318" s="2">
        <f>VLOOKUP(B318,'Razzball Projections'!$B$2:$W$322,9,FALSE)</f>
        <v>0</v>
      </c>
      <c r="N318" s="2">
        <f>VLOOKUP(B318,'Razzball Projections'!$B$2:$W$322,10,FALSE)</f>
        <v>0</v>
      </c>
      <c r="O318" s="2">
        <f>VLOOKUP(B318,'Razzball Projections'!$B$2:$W$322,11,FALSE)</f>
        <v>0</v>
      </c>
      <c r="P318" s="2">
        <f>VLOOKUP(B318,'Razzball Projections'!$B$2:$W$322,12,FALSE)</f>
        <v>0</v>
      </c>
      <c r="Q318" s="2">
        <f>VLOOKUP(B318,'Razzball Projections'!$B$2:$W$322,13,FALSE)</f>
        <v>0</v>
      </c>
      <c r="R318" s="2">
        <f>VLOOKUP(B318,'Razzball Projections'!$B$2:$W$322,14,FALSE)</f>
        <v>0</v>
      </c>
      <c r="S318" s="2">
        <f>VLOOKUP(B318,'Razzball Projections'!$B$2:$W$322,15,FALSE)</f>
        <v>0</v>
      </c>
      <c r="T318" s="2">
        <f>VLOOKUP(B318,'Razzball Projections'!$B$2:$W$322,16,FALSE)</f>
        <v>0</v>
      </c>
      <c r="U318" s="8">
        <f>VLOOKUP(LEFT(B318,5)&amp;"*",'numberFire DST-K FP'!$A$3:$L$68,12,FALSE)</f>
        <v>137.84</v>
      </c>
      <c r="V318" s="8">
        <f t="shared" si="0"/>
        <v>137.84</v>
      </c>
      <c r="W318" s="8">
        <f t="shared" si="1"/>
        <v>137.84</v>
      </c>
      <c r="X318" s="7">
        <f>VLOOKUP(B318,'Razzball Projections'!$B$2:$W$322,20,FALSE)</f>
        <v>1</v>
      </c>
      <c r="Y318" s="7">
        <f>VLOOKUP(B318,'Razzball Projections'!$B$2:$W$322,21,FALSE)</f>
        <v>1</v>
      </c>
      <c r="Z318" s="7">
        <f>VLOOKUP(B318,'Razzball Projections'!$B$2:$W$322,22,FALSE)</f>
        <v>1</v>
      </c>
    </row>
    <row r="319" spans="1:26">
      <c r="A319" s="6" t="e">
        <f>VLOOKUP(B319&amp;"*",'Razzball Rankings'!$B$5:$G$204,6,FALSE)</f>
        <v>#N/A</v>
      </c>
      <c r="B319" s="3" t="str">
        <f>'Razzball Projections'!B318</f>
        <v>Buffalo Bills (DST)</v>
      </c>
      <c r="C319" s="2" t="str">
        <f>VLOOKUP(B319,'Razzball Projections'!$B$2:$W$322,2,FALSE)</f>
        <v>DST</v>
      </c>
      <c r="D319" s="2" t="str">
        <f>VLOOKUP(B319,'Razzball Projections'!$B$2:$W$322,3,FALSE)</f>
        <v>BUF</v>
      </c>
      <c r="F319" s="8" t="e">
        <f>VLOOKUP(B319,'Fantasy Pros ECR'!$B$6:$H$312,7,FALSE)</f>
        <v>#N/A</v>
      </c>
      <c r="G319" s="8" t="e">
        <f>VLOOKUP(B319,'Fantasy Pros ADP'!$B$6:$M$253,12,FALSE)</f>
        <v>#N/A</v>
      </c>
      <c r="H319" s="2">
        <f>VLOOKUP(B319,'Razzball Projections'!$B$2:$W$322,4,FALSE)</f>
        <v>0</v>
      </c>
      <c r="I319" s="2">
        <f>VLOOKUP(B319,'Razzball Projections'!$B$2:$W$322,5,FALSE)</f>
        <v>0</v>
      </c>
      <c r="J319" s="2">
        <f>VLOOKUP(B319,'Razzball Projections'!$B$2:$W$322,6,FALSE)</f>
        <v>0</v>
      </c>
      <c r="K319" s="2">
        <f>VLOOKUP(B319,'Razzball Projections'!$B$2:$W$322,7,FALSE)</f>
        <v>0</v>
      </c>
      <c r="L319" s="2">
        <f>VLOOKUP(B319,'Razzball Projections'!$B$2:$W$322,8,FALSE)</f>
        <v>0</v>
      </c>
      <c r="M319" s="2">
        <f>VLOOKUP(B319,'Razzball Projections'!$B$2:$W$322,9,FALSE)</f>
        <v>0</v>
      </c>
      <c r="N319" s="2">
        <f>VLOOKUP(B319,'Razzball Projections'!$B$2:$W$322,10,FALSE)</f>
        <v>0</v>
      </c>
      <c r="O319" s="2">
        <f>VLOOKUP(B319,'Razzball Projections'!$B$2:$W$322,11,FALSE)</f>
        <v>0</v>
      </c>
      <c r="P319" s="2">
        <f>VLOOKUP(B319,'Razzball Projections'!$B$2:$W$322,12,FALSE)</f>
        <v>0</v>
      </c>
      <c r="Q319" s="2">
        <f>VLOOKUP(B319,'Razzball Projections'!$B$2:$W$322,13,FALSE)</f>
        <v>0</v>
      </c>
      <c r="R319" s="2">
        <f>VLOOKUP(B319,'Razzball Projections'!$B$2:$W$322,14,FALSE)</f>
        <v>0</v>
      </c>
      <c r="S319" s="2">
        <f>VLOOKUP(B319,'Razzball Projections'!$B$2:$W$322,15,FALSE)</f>
        <v>0</v>
      </c>
      <c r="T319" s="2">
        <f>VLOOKUP(B319,'Razzball Projections'!$B$2:$W$322,16,FALSE)</f>
        <v>0</v>
      </c>
      <c r="U319" s="8">
        <f>VLOOKUP(LEFT(B319,5)&amp;"*",'numberFire DST-K FP'!$A$3:$L$68,10,FALSE)</f>
        <v>146.29</v>
      </c>
      <c r="V319" s="8">
        <f t="shared" si="0"/>
        <v>146.29</v>
      </c>
      <c r="W319" s="8">
        <f t="shared" si="1"/>
        <v>146.29</v>
      </c>
      <c r="X319" s="7">
        <f>VLOOKUP(B319,'Razzball Projections'!$B$2:$W$322,20,FALSE)</f>
        <v>1</v>
      </c>
      <c r="Y319" s="7">
        <f>VLOOKUP(B319,'Razzball Projections'!$B$2:$W$322,21,FALSE)</f>
        <v>0</v>
      </c>
      <c r="Z319" s="7">
        <f>VLOOKUP(B319,'Razzball Projections'!$B$2:$W$322,22,FALSE)</f>
        <v>0</v>
      </c>
    </row>
    <row r="320" spans="1:26">
      <c r="A320" s="6" t="e">
        <f>VLOOKUP(B320&amp;"*",'Razzball Rankings'!$B$5:$G$204,6,FALSE)</f>
        <v>#N/A</v>
      </c>
      <c r="B320" s="3" t="str">
        <f>'Razzball Projections'!B319</f>
        <v>Carolina Panthers (DST)</v>
      </c>
      <c r="C320" s="2" t="str">
        <f>VLOOKUP(B320,'Razzball Projections'!$B$2:$W$322,2,FALSE)</f>
        <v>DST</v>
      </c>
      <c r="D320" s="2" t="str">
        <f>VLOOKUP(B320,'Razzball Projections'!$B$2:$W$322,3,FALSE)</f>
        <v>CAR</v>
      </c>
      <c r="F320" s="8" t="e">
        <f>VLOOKUP(B320,'Fantasy Pros ECR'!$B$6:$H$312,7,FALSE)</f>
        <v>#N/A</v>
      </c>
      <c r="G320" s="8" t="e">
        <f>VLOOKUP(B320,'Fantasy Pros ADP'!$B$6:$M$253,12,FALSE)</f>
        <v>#N/A</v>
      </c>
      <c r="H320" s="2">
        <f>VLOOKUP(B320,'Razzball Projections'!$B$2:$W$322,4,FALSE)</f>
        <v>0</v>
      </c>
      <c r="I320" s="2">
        <f>VLOOKUP(B320,'Razzball Projections'!$B$2:$W$322,5,FALSE)</f>
        <v>0</v>
      </c>
      <c r="J320" s="2">
        <f>VLOOKUP(B320,'Razzball Projections'!$B$2:$W$322,6,FALSE)</f>
        <v>0</v>
      </c>
      <c r="K320" s="2">
        <f>VLOOKUP(B320,'Razzball Projections'!$B$2:$W$322,7,FALSE)</f>
        <v>0</v>
      </c>
      <c r="L320" s="2">
        <f>VLOOKUP(B320,'Razzball Projections'!$B$2:$W$322,8,FALSE)</f>
        <v>0</v>
      </c>
      <c r="M320" s="2">
        <f>VLOOKUP(B320,'Razzball Projections'!$B$2:$W$322,9,FALSE)</f>
        <v>0</v>
      </c>
      <c r="N320" s="2">
        <f>VLOOKUP(B320,'Razzball Projections'!$B$2:$W$322,10,FALSE)</f>
        <v>0</v>
      </c>
      <c r="O320" s="2">
        <f>VLOOKUP(B320,'Razzball Projections'!$B$2:$W$322,11,FALSE)</f>
        <v>0</v>
      </c>
      <c r="P320" s="2">
        <f>VLOOKUP(B320,'Razzball Projections'!$B$2:$W$322,12,FALSE)</f>
        <v>0</v>
      </c>
      <c r="Q320" s="2">
        <f>VLOOKUP(B320,'Razzball Projections'!$B$2:$W$322,13,FALSE)</f>
        <v>0</v>
      </c>
      <c r="R320" s="2">
        <f>VLOOKUP(B320,'Razzball Projections'!$B$2:$W$322,14,FALSE)</f>
        <v>0</v>
      </c>
      <c r="S320" s="2">
        <f>VLOOKUP(B320,'Razzball Projections'!$B$2:$W$322,15,FALSE)</f>
        <v>0</v>
      </c>
      <c r="T320" s="2">
        <f>VLOOKUP(B320,'Razzball Projections'!$B$2:$W$322,16,FALSE)</f>
        <v>0</v>
      </c>
      <c r="U320" s="8">
        <f>VLOOKUP(LEFT(B320,5)&amp;"*",'numberFire DST-K FP'!$A$3:$L$68,10,FALSE)</f>
        <v>160.83000000000001</v>
      </c>
      <c r="V320" s="8">
        <f t="shared" si="0"/>
        <v>160.83000000000001</v>
      </c>
      <c r="W320" s="8">
        <f t="shared" si="1"/>
        <v>160.83000000000001</v>
      </c>
      <c r="X320" s="7">
        <f>VLOOKUP(B320,'Razzball Projections'!$B$2:$W$322,20,FALSE)</f>
        <v>1</v>
      </c>
      <c r="Y320" s="7">
        <f>VLOOKUP(B320,'Razzball Projections'!$B$2:$W$322,21,FALSE)</f>
        <v>0</v>
      </c>
      <c r="Z320" s="7">
        <f>VLOOKUP(B320,'Razzball Projections'!$B$2:$W$322,22,FALSE)</f>
        <v>0</v>
      </c>
    </row>
    <row r="321" spans="1:26">
      <c r="A321" s="6" t="e">
        <f>VLOOKUP(B321&amp;"*",'Razzball Rankings'!$B$5:$G$204,6,FALSE)</f>
        <v>#N/A</v>
      </c>
      <c r="B321" s="3" t="str">
        <f>'Razzball Projections'!B320</f>
        <v>Kansas City Chiefs (DST)</v>
      </c>
      <c r="C321" s="2" t="str">
        <f>VLOOKUP(B321,'Razzball Projections'!$B$2:$W$322,2,FALSE)</f>
        <v>DST</v>
      </c>
      <c r="D321" s="2" t="str">
        <f>VLOOKUP(B321,'Razzball Projections'!$B$2:$W$322,3,FALSE)</f>
        <v>KC</v>
      </c>
      <c r="F321" s="8" t="e">
        <f>VLOOKUP(B321,'Fantasy Pros ECR'!$B$6:$H$312,7,FALSE)</f>
        <v>#N/A</v>
      </c>
      <c r="G321" s="8" t="e">
        <f>VLOOKUP(B321,'Fantasy Pros ADP'!$B$6:$M$253,12,FALSE)</f>
        <v>#N/A</v>
      </c>
      <c r="H321" s="2">
        <f>VLOOKUP(B321,'Razzball Projections'!$B$2:$W$322,4,FALSE)</f>
        <v>0</v>
      </c>
      <c r="I321" s="2">
        <f>VLOOKUP(B321,'Razzball Projections'!$B$2:$W$322,5,FALSE)</f>
        <v>0</v>
      </c>
      <c r="J321" s="2">
        <f>VLOOKUP(B321,'Razzball Projections'!$B$2:$W$322,6,FALSE)</f>
        <v>0</v>
      </c>
      <c r="K321" s="2">
        <f>VLOOKUP(B321,'Razzball Projections'!$B$2:$W$322,7,FALSE)</f>
        <v>0</v>
      </c>
      <c r="L321" s="2">
        <f>VLOOKUP(B321,'Razzball Projections'!$B$2:$W$322,8,FALSE)</f>
        <v>0</v>
      </c>
      <c r="M321" s="2">
        <f>VLOOKUP(B321,'Razzball Projections'!$B$2:$W$322,9,FALSE)</f>
        <v>0</v>
      </c>
      <c r="N321" s="2">
        <f>VLOOKUP(B321,'Razzball Projections'!$B$2:$W$322,10,FALSE)</f>
        <v>0</v>
      </c>
      <c r="O321" s="2">
        <f>VLOOKUP(B321,'Razzball Projections'!$B$2:$W$322,11,FALSE)</f>
        <v>0</v>
      </c>
      <c r="P321" s="2">
        <f>VLOOKUP(B321,'Razzball Projections'!$B$2:$W$322,12,FALSE)</f>
        <v>0</v>
      </c>
      <c r="Q321" s="2">
        <f>VLOOKUP(B321,'Razzball Projections'!$B$2:$W$322,13,FALSE)</f>
        <v>0</v>
      </c>
      <c r="R321" s="2">
        <f>VLOOKUP(B321,'Razzball Projections'!$B$2:$W$322,14,FALSE)</f>
        <v>0</v>
      </c>
      <c r="S321" s="2">
        <f>VLOOKUP(B321,'Razzball Projections'!$B$2:$W$322,15,FALSE)</f>
        <v>0</v>
      </c>
      <c r="T321" s="2">
        <f>VLOOKUP(B321,'Razzball Projections'!$B$2:$W$322,16,FALSE)</f>
        <v>0</v>
      </c>
      <c r="U321" s="8">
        <f>VLOOKUP(LEFT(B321,5)&amp;"*",'numberFire DST-K FP'!$A$3:$L$68,10,FALSE)</f>
        <v>146.36000000000001</v>
      </c>
      <c r="V321" s="8">
        <f t="shared" si="0"/>
        <v>146.36000000000001</v>
      </c>
      <c r="W321" s="8">
        <f t="shared" si="1"/>
        <v>146.36000000000001</v>
      </c>
      <c r="X321" s="7">
        <f>VLOOKUP(B321,'Razzball Projections'!$B$2:$W$322,20,FALSE)</f>
        <v>1</v>
      </c>
      <c r="Y321" s="7">
        <f>VLOOKUP(B321,'Razzball Projections'!$B$2:$W$322,21,FALSE)</f>
        <v>0</v>
      </c>
      <c r="Z321" s="7">
        <f>VLOOKUP(B321,'Razzball Projections'!$B$2:$W$322,22,FALSE)</f>
        <v>0</v>
      </c>
    </row>
    <row r="322" spans="1:26">
      <c r="A322" s="6" t="e">
        <f>VLOOKUP(B322&amp;"*",'Razzball Rankings'!$B$5:$G$204,6,FALSE)</f>
        <v>#N/A</v>
      </c>
      <c r="B322" s="3" t="str">
        <f>'Razzball Projections'!B321</f>
        <v>Matt Bryant</v>
      </c>
      <c r="C322" s="2" t="str">
        <f>VLOOKUP(B322,'Razzball Projections'!$B$2:$W$322,2,FALSE)</f>
        <v>K</v>
      </c>
      <c r="D322" s="2" t="str">
        <f>VLOOKUP(B322,'Razzball Projections'!$B$2:$W$322,3,FALSE)</f>
        <v>ATL</v>
      </c>
      <c r="F322" s="8">
        <f>VLOOKUP(B322,'Fantasy Pros ECR'!$B$6:$H$312,7,FALSE)</f>
        <v>203</v>
      </c>
      <c r="G322" s="8">
        <f>VLOOKUP(B322,'Fantasy Pros ADP'!$B$6:$M$253,12,FALSE)</f>
        <v>178.5</v>
      </c>
      <c r="H322" s="2">
        <f>VLOOKUP(B322,'Razzball Projections'!$B$2:$W$322,4,FALSE)</f>
        <v>0</v>
      </c>
      <c r="I322" s="2">
        <f>VLOOKUP(B322,'Razzball Projections'!$B$2:$W$322,5,FALSE)</f>
        <v>0</v>
      </c>
      <c r="J322" s="2">
        <f>VLOOKUP(B322,'Razzball Projections'!$B$2:$W$322,6,FALSE)</f>
        <v>0</v>
      </c>
      <c r="K322" s="2">
        <f>VLOOKUP(B322,'Razzball Projections'!$B$2:$W$322,7,FALSE)</f>
        <v>0</v>
      </c>
      <c r="L322" s="2">
        <f>VLOOKUP(B322,'Razzball Projections'!$B$2:$W$322,8,FALSE)</f>
        <v>0</v>
      </c>
      <c r="M322" s="2">
        <f>VLOOKUP(B322,'Razzball Projections'!$B$2:$W$322,9,FALSE)</f>
        <v>0</v>
      </c>
      <c r="N322" s="2">
        <f>VLOOKUP(B322,'Razzball Projections'!$B$2:$W$322,10,FALSE)</f>
        <v>0</v>
      </c>
      <c r="O322" s="2">
        <f>VLOOKUP(B322,'Razzball Projections'!$B$2:$W$322,11,FALSE)</f>
        <v>0</v>
      </c>
      <c r="P322" s="2">
        <f>VLOOKUP(B322,'Razzball Projections'!$B$2:$W$322,12,FALSE)</f>
        <v>0</v>
      </c>
      <c r="Q322" s="2">
        <f>VLOOKUP(B322,'Razzball Projections'!$B$2:$W$322,13,FALSE)</f>
        <v>0</v>
      </c>
      <c r="R322" s="2">
        <f>VLOOKUP(B322,'Razzball Projections'!$B$2:$W$322,14,FALSE)</f>
        <v>0</v>
      </c>
      <c r="S322" s="2">
        <f>VLOOKUP(B322,'Razzball Projections'!$B$2:$W$322,15,FALSE)</f>
        <v>0</v>
      </c>
      <c r="T322" s="2">
        <f>VLOOKUP(B322,'Razzball Projections'!$B$2:$W$322,16,FALSE)</f>
        <v>0</v>
      </c>
      <c r="U322" s="8">
        <f>VLOOKUP(LEFT(B322,5)&amp;"*",'numberFire DST-K FP'!$A$3:$L$68,12,FALSE)</f>
        <v>142.80000000000001</v>
      </c>
      <c r="V322" s="8">
        <f t="shared" si="0"/>
        <v>142.80000000000001</v>
      </c>
      <c r="W322" s="8">
        <f t="shared" si="1"/>
        <v>142.80000000000001</v>
      </c>
      <c r="X322" s="7">
        <f>VLOOKUP(B322,'Razzball Projections'!$B$2:$W$322,20,FALSE)</f>
        <v>1</v>
      </c>
      <c r="Y322" s="7">
        <f>VLOOKUP(B322,'Razzball Projections'!$B$2:$W$322,21,FALSE)</f>
        <v>0</v>
      </c>
      <c r="Z322" s="7">
        <f>VLOOKUP(B322,'Razzball Projections'!$B$2:$W$322,22,FALSE)</f>
        <v>0</v>
      </c>
    </row>
    <row r="323" spans="1:26">
      <c r="A323" s="6" t="e">
        <f>VLOOKUP(B323&amp;"*",'Razzball Rankings'!$B$5:$G$204,6,FALSE)</f>
        <v>#N/A</v>
      </c>
      <c r="B323" s="3" t="str">
        <f>'Razzball Projections'!B322</f>
        <v>Robbie Gould</v>
      </c>
      <c r="C323" s="2" t="str">
        <f>VLOOKUP(B323,'Razzball Projections'!$B$2:$W$322,2,FALSE)</f>
        <v>K</v>
      </c>
      <c r="D323" s="2" t="str">
        <f>VLOOKUP(B323,'Razzball Projections'!$B$2:$W$322,3,FALSE)</f>
        <v>CHI</v>
      </c>
      <c r="F323" s="8">
        <f>VLOOKUP(B323,'Fantasy Pros ECR'!$B$6:$H$312,7,FALSE)</f>
        <v>212.75</v>
      </c>
      <c r="G323" s="8">
        <f>VLOOKUP(B323,'Fantasy Pros ADP'!$B$6:$M$253,12,FALSE)</f>
        <v>184.25</v>
      </c>
      <c r="H323" s="2">
        <f>VLOOKUP(B323,'Razzball Projections'!$B$2:$W$322,4,FALSE)</f>
        <v>0</v>
      </c>
      <c r="I323" s="2">
        <f>VLOOKUP(B323,'Razzball Projections'!$B$2:$W$322,5,FALSE)</f>
        <v>0</v>
      </c>
      <c r="J323" s="2">
        <f>VLOOKUP(B323,'Razzball Projections'!$B$2:$W$322,6,FALSE)</f>
        <v>0</v>
      </c>
      <c r="K323" s="2">
        <f>VLOOKUP(B323,'Razzball Projections'!$B$2:$W$322,7,FALSE)</f>
        <v>0</v>
      </c>
      <c r="L323" s="2">
        <f>VLOOKUP(B323,'Razzball Projections'!$B$2:$W$322,8,FALSE)</f>
        <v>0</v>
      </c>
      <c r="M323" s="2">
        <f>VLOOKUP(B323,'Razzball Projections'!$B$2:$W$322,9,FALSE)</f>
        <v>0</v>
      </c>
      <c r="N323" s="2">
        <f>VLOOKUP(B323,'Razzball Projections'!$B$2:$W$322,10,FALSE)</f>
        <v>0</v>
      </c>
      <c r="O323" s="2">
        <f>VLOOKUP(B323,'Razzball Projections'!$B$2:$W$322,11,FALSE)</f>
        <v>0</v>
      </c>
      <c r="P323" s="2">
        <f>VLOOKUP(B323,'Razzball Projections'!$B$2:$W$322,12,FALSE)</f>
        <v>0</v>
      </c>
      <c r="Q323" s="2">
        <f>VLOOKUP(B323,'Razzball Projections'!$B$2:$W$322,13,FALSE)</f>
        <v>0</v>
      </c>
      <c r="R323" s="2">
        <f>VLOOKUP(B323,'Razzball Projections'!$B$2:$W$322,14,FALSE)</f>
        <v>0</v>
      </c>
      <c r="S323" s="2">
        <f>VLOOKUP(B323,'Razzball Projections'!$B$2:$W$322,15,FALSE)</f>
        <v>0</v>
      </c>
      <c r="T323" s="2">
        <f>VLOOKUP(B323,'Razzball Projections'!$B$2:$W$322,16,FALSE)</f>
        <v>0</v>
      </c>
      <c r="U323" s="8">
        <f>VLOOKUP(LEFT(B323,5)&amp;"*",'numberFire DST-K FP'!$A$3:$L$68,12,FALSE)</f>
        <v>134.16999999999999</v>
      </c>
      <c r="V323" s="8">
        <f t="shared" si="0"/>
        <v>134.16999999999999</v>
      </c>
      <c r="W323" s="8">
        <f t="shared" si="1"/>
        <v>134.16999999999999</v>
      </c>
      <c r="X323" s="7">
        <f>VLOOKUP(B323,'Razzball Projections'!$B$2:$W$322,20,FALSE)</f>
        <v>1</v>
      </c>
      <c r="Y323" s="7">
        <f>VLOOKUP(B323,'Razzball Projections'!$B$2:$W$322,21,FALSE)</f>
        <v>0</v>
      </c>
      <c r="Z323" s="7">
        <f>VLOOKUP(B323,'Razzball Projections'!$B$2:$W$322,22,FALSE)</f>
        <v>0</v>
      </c>
    </row>
  </sheetData>
  <autoFilter ref="A2:Z323">
    <sortState ref="A3:Z323">
      <sortCondition ref="A2:A323"/>
    </sortState>
  </autoFilter>
  <mergeCells count="4">
    <mergeCell ref="H1:T1"/>
    <mergeCell ref="U1:W1"/>
    <mergeCell ref="X1:Z1"/>
    <mergeCell ref="A1:G1"/>
  </mergeCells>
  <conditionalFormatting sqref="B3:C323">
    <cfRule type="expression" dxfId="11" priority="1">
      <formula>C3="DST"</formula>
    </cfRule>
    <cfRule type="expression" dxfId="10" priority="2">
      <formula>C3="K"</formula>
    </cfRule>
    <cfRule type="expression" dxfId="9" priority="3">
      <formula>C3="TE"</formula>
    </cfRule>
    <cfRule type="expression" dxfId="8" priority="4">
      <formula>C3="WR"</formula>
    </cfRule>
    <cfRule type="expression" dxfId="7" priority="5">
      <formula>C3="QB"</formula>
    </cfRule>
    <cfRule type="expression" dxfId="6" priority="6">
      <formula>C3="RB"</formula>
    </cfRule>
  </conditionalFormatting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'War Room'!A$3:A$18</xm:f>
          </x14:formula1>
          <xm:sqref>E3:E323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3"/>
  <sheetViews>
    <sheetView topLeftCell="A7" workbookViewId="0">
      <selection activeCell="B3" sqref="B3"/>
    </sheetView>
  </sheetViews>
  <sheetFormatPr baseColWidth="10" defaultColWidth="8.83203125" defaultRowHeight="14" x14ac:dyDescent="0"/>
  <cols>
    <col min="1" max="1" width="5.33203125" style="1" bestFit="1" customWidth="1"/>
    <col min="2" max="2" width="25.5" style="3" bestFit="1" customWidth="1"/>
    <col min="3" max="3" width="4.33203125" style="1" bestFit="1" customWidth="1"/>
    <col min="4" max="4" width="8.83203125" style="1"/>
    <col min="5" max="5" width="8.6640625" style="1" customWidth="1"/>
    <col min="6" max="6" width="8" style="1" hidden="1" customWidth="1"/>
    <col min="7" max="7" width="6.1640625" style="1" hidden="1" customWidth="1"/>
    <col min="8" max="8" width="8.1640625" style="1" hidden="1" customWidth="1"/>
    <col min="9" max="11" width="8.83203125" style="1"/>
    <col min="12" max="12" width="0" style="1" hidden="1" customWidth="1"/>
    <col min="13" max="24" width="8.83203125" style="1"/>
  </cols>
  <sheetData>
    <row r="1" spans="1:24">
      <c r="A1" s="70" t="s">
        <v>18</v>
      </c>
      <c r="B1" s="70"/>
      <c r="C1" s="70"/>
      <c r="D1" s="70"/>
      <c r="E1" s="70"/>
      <c r="F1" s="70" t="s">
        <v>403</v>
      </c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 t="s">
        <v>13</v>
      </c>
      <c r="T1" s="70"/>
      <c r="U1" s="70"/>
      <c r="V1" s="70" t="s">
        <v>17</v>
      </c>
      <c r="W1" s="70"/>
      <c r="X1" s="70"/>
    </row>
    <row r="2" spans="1:24">
      <c r="A2" s="5" t="s">
        <v>0</v>
      </c>
      <c r="B2" s="5" t="s">
        <v>1</v>
      </c>
      <c r="C2" s="5" t="s">
        <v>4</v>
      </c>
      <c r="D2" s="5" t="s">
        <v>3</v>
      </c>
      <c r="E2" s="5" t="s">
        <v>2</v>
      </c>
      <c r="F2" s="5" t="s">
        <v>397</v>
      </c>
      <c r="G2" s="5" t="s">
        <v>398</v>
      </c>
      <c r="H2" s="5" t="s">
        <v>399</v>
      </c>
      <c r="I2" s="5" t="s">
        <v>5</v>
      </c>
      <c r="J2" s="5" t="s">
        <v>6</v>
      </c>
      <c r="K2" s="5" t="s">
        <v>7</v>
      </c>
      <c r="L2" s="5" t="s">
        <v>400</v>
      </c>
      <c r="M2" s="5" t="s">
        <v>8</v>
      </c>
      <c r="N2" s="5" t="s">
        <v>401</v>
      </c>
      <c r="O2" s="5" t="s">
        <v>9</v>
      </c>
      <c r="P2" s="5" t="s">
        <v>14</v>
      </c>
      <c r="Q2" s="5" t="s">
        <v>15</v>
      </c>
      <c r="R2" s="5" t="s">
        <v>16</v>
      </c>
      <c r="S2" s="5" t="s">
        <v>11</v>
      </c>
      <c r="T2" s="5" t="s">
        <v>12</v>
      </c>
      <c r="U2" s="5" t="s">
        <v>402</v>
      </c>
      <c r="V2" s="5" t="s">
        <v>11</v>
      </c>
      <c r="W2" s="5" t="s">
        <v>12</v>
      </c>
      <c r="X2" s="5" t="s">
        <v>402</v>
      </c>
    </row>
    <row r="3" spans="1:24">
      <c r="A3" s="6">
        <v>1</v>
      </c>
      <c r="B3" s="3" t="str">
        <f>'Razzball Projections'!B2</f>
        <v>Jamaal Charles</v>
      </c>
      <c r="C3" s="1" t="str">
        <f>VLOOKUP(B3,'Razzball Projections'!$B$2:$W$322,2,FALSE)</f>
        <v>RB</v>
      </c>
      <c r="D3" s="1" t="str">
        <f>VLOOKUP(B3,'Razzball Projections'!$B$2:$W$322,3,FALSE)</f>
        <v>KC</v>
      </c>
      <c r="E3" s="1">
        <f>VLOOKUP(B3,'Cheat Sheet'!$B$3:$E$323,4,FALSE)</f>
        <v>0</v>
      </c>
      <c r="F3" s="1">
        <f>VLOOKUP(B3,'Razzball Projections'!$B$2:$W$322,4,FALSE)</f>
        <v>0</v>
      </c>
      <c r="G3" s="1">
        <f>VLOOKUP(B3,'Razzball Projections'!$B$2:$W$322,5,FALSE)</f>
        <v>0</v>
      </c>
      <c r="H3" s="1">
        <f>VLOOKUP(B3,'Razzball Projections'!$B$2:$W$322,6,FALSE)</f>
        <v>0</v>
      </c>
      <c r="I3" s="1">
        <f>VLOOKUP(B3,'Razzball Projections'!$B$2:$W$322,7,FALSE)</f>
        <v>0</v>
      </c>
      <c r="J3" s="1">
        <f>VLOOKUP(B3,'Razzball Projections'!$B$2:$W$322,8,FALSE)</f>
        <v>0</v>
      </c>
      <c r="K3" s="1">
        <f>VLOOKUP(B3,'Razzball Projections'!$B$2:$W$322,9,FALSE)</f>
        <v>0</v>
      </c>
      <c r="L3" s="1">
        <f>VLOOKUP(B3,'Razzball Projections'!$B$2:$W$322,10,FALSE)</f>
        <v>251</v>
      </c>
      <c r="M3" s="1">
        <f>VLOOKUP(B3,'Razzball Projections'!$B$2:$W$322,11,FALSE)</f>
        <v>1304</v>
      </c>
      <c r="N3" s="1">
        <f>VLOOKUP(B3,'Razzball Projections'!$B$2:$W$322,12,FALSE)</f>
        <v>9</v>
      </c>
      <c r="O3" s="1">
        <f>VLOOKUP(B3,'Razzball Projections'!$B$2:$W$322,13,FALSE)</f>
        <v>2</v>
      </c>
      <c r="P3" s="1">
        <f>VLOOKUP(B3,'Razzball Projections'!$B$2:$W$322,14,FALSE)</f>
        <v>73</v>
      </c>
      <c r="Q3" s="1">
        <f>VLOOKUP(B3,'Razzball Projections'!$B$2:$W$322,15,FALSE)</f>
        <v>609</v>
      </c>
      <c r="R3" s="1">
        <f>VLOOKUP(B3,'Razzball Projections'!$B$2:$W$322,16,FALSE)</f>
        <v>6</v>
      </c>
      <c r="S3" s="8">
        <f>VLOOKUP(B3,'Razzball Projections'!$B$2:$W$322,17,FALSE)</f>
        <v>277.3</v>
      </c>
      <c r="T3" s="8">
        <f>VLOOKUP(B3,'Razzball Projections'!$B$2:$W$322,18,FALSE)</f>
        <v>313.8</v>
      </c>
      <c r="U3" s="8">
        <f>VLOOKUP(B3,'Razzball Projections'!$B$2:$W$322,19,FALSE)</f>
        <v>350.3</v>
      </c>
      <c r="V3" s="7">
        <f>VLOOKUP(B3,'Razzball Projections'!$B$2:$W$322,20,FALSE)</f>
        <v>58</v>
      </c>
      <c r="W3" s="7">
        <f>VLOOKUP(B3,'Razzball Projections'!$B$2:$W$322,21,FALSE)</f>
        <v>56</v>
      </c>
      <c r="X3" s="7">
        <f>VLOOKUP(B3,'Razzball Projections'!$B$2:$W$322,22,FALSE)</f>
        <v>54</v>
      </c>
    </row>
    <row r="4" spans="1:24">
      <c r="A4" s="6">
        <v>2</v>
      </c>
      <c r="B4" s="3" t="str">
        <f>'Razzball Projections'!B3</f>
        <v>Aaron Rodgers</v>
      </c>
      <c r="C4" s="1" t="str">
        <f>VLOOKUP(B4,'Razzball Projections'!$B$2:$W$322,2,FALSE)</f>
        <v>QB</v>
      </c>
      <c r="D4" s="1" t="str">
        <f>VLOOKUP(B4,'Razzball Projections'!$B$2:$W$322,3,FALSE)</f>
        <v>GB</v>
      </c>
      <c r="E4" s="4">
        <f>VLOOKUP(B4,'Cheat Sheet'!$B$3:$E$323,4,FALSE)</f>
        <v>0</v>
      </c>
      <c r="F4" s="1">
        <f>VLOOKUP(B4,'Razzball Projections'!$B$2:$W$322,4,FALSE)</f>
        <v>571</v>
      </c>
      <c r="G4" s="1">
        <f>VLOOKUP(B4,'Razzball Projections'!$B$2:$W$322,5,FALSE)</f>
        <v>387</v>
      </c>
      <c r="H4" s="1">
        <f>VLOOKUP(B4,'Razzball Projections'!$B$2:$W$322,6,FALSE)</f>
        <v>67.8</v>
      </c>
      <c r="I4" s="1">
        <f>VLOOKUP(B4,'Razzball Projections'!$B$2:$W$322,7,FALSE)</f>
        <v>4532</v>
      </c>
      <c r="J4" s="1">
        <f>VLOOKUP(B4,'Razzball Projections'!$B$2:$W$322,8,FALSE)</f>
        <v>39</v>
      </c>
      <c r="K4" s="1">
        <f>VLOOKUP(B4,'Razzball Projections'!$B$2:$W$322,9,FALSE)</f>
        <v>13</v>
      </c>
      <c r="L4" s="1">
        <f>VLOOKUP(B4,'Razzball Projections'!$B$2:$W$322,10,FALSE)</f>
        <v>47</v>
      </c>
      <c r="M4" s="1">
        <f>VLOOKUP(B4,'Razzball Projections'!$B$2:$W$322,11,FALSE)</f>
        <v>211</v>
      </c>
      <c r="N4" s="1">
        <f>VLOOKUP(B4,'Razzball Projections'!$B$2:$W$322,12,FALSE)</f>
        <v>2</v>
      </c>
      <c r="O4" s="1">
        <f>VLOOKUP(B4,'Razzball Projections'!$B$2:$W$322,13,FALSE)</f>
        <v>2</v>
      </c>
      <c r="P4" s="1">
        <f>VLOOKUP(B4,'Razzball Projections'!$B$2:$W$322,14,FALSE)</f>
        <v>0</v>
      </c>
      <c r="Q4" s="1">
        <f>VLOOKUP(B4,'Razzball Projections'!$B$2:$W$322,15,FALSE)</f>
        <v>0</v>
      </c>
      <c r="R4" s="1">
        <f>VLOOKUP(B4,'Razzball Projections'!$B$2:$W$322,16,FALSE)</f>
        <v>0</v>
      </c>
      <c r="S4" s="8">
        <f>VLOOKUP(B4,'Razzball Projections'!$B$2:$W$322,17,FALSE)</f>
        <v>340.38</v>
      </c>
      <c r="T4" s="8">
        <f>VLOOKUP(B4,'Razzball Projections'!$B$2:$W$322,18,FALSE)</f>
        <v>340.38</v>
      </c>
      <c r="U4" s="8">
        <f>VLOOKUP(B4,'Razzball Projections'!$B$2:$W$322,19,FALSE)</f>
        <v>340.38</v>
      </c>
      <c r="V4" s="7">
        <f>VLOOKUP(B4,'Razzball Projections'!$B$2:$W$322,20,FALSE)</f>
        <v>30</v>
      </c>
      <c r="W4" s="7">
        <f>VLOOKUP(B4,'Razzball Projections'!$B$2:$W$322,21,FALSE)</f>
        <v>27</v>
      </c>
      <c r="X4" s="7">
        <f>VLOOKUP(B4,'Razzball Projections'!$B$2:$W$322,22,FALSE)</f>
        <v>23</v>
      </c>
    </row>
    <row r="5" spans="1:24">
      <c r="A5" s="6">
        <v>3</v>
      </c>
      <c r="B5" s="3" t="str">
        <f>'Razzball Projections'!B4</f>
        <v>Drew Brees</v>
      </c>
      <c r="C5" s="1" t="str">
        <f>VLOOKUP(B5,'Razzball Projections'!$B$2:$W$322,2,FALSE)</f>
        <v>QB</v>
      </c>
      <c r="D5" s="1" t="str">
        <f>VLOOKUP(B5,'Razzball Projections'!$B$2:$W$322,3,FALSE)</f>
        <v>NO</v>
      </c>
      <c r="E5" s="4">
        <f>VLOOKUP(B5,'Cheat Sheet'!$B$3:$E$323,4,FALSE)</f>
        <v>0</v>
      </c>
      <c r="F5" s="1">
        <f>VLOOKUP(B5,'Razzball Projections'!$B$2:$W$322,4,FALSE)</f>
        <v>633</v>
      </c>
      <c r="G5" s="1">
        <f>VLOOKUP(B5,'Razzball Projections'!$B$2:$W$322,5,FALSE)</f>
        <v>411</v>
      </c>
      <c r="H5" s="1">
        <f>VLOOKUP(B5,'Razzball Projections'!$B$2:$W$322,6,FALSE)</f>
        <v>64.900000000000006</v>
      </c>
      <c r="I5" s="1">
        <f>VLOOKUP(B5,'Razzball Projections'!$B$2:$W$322,7,FALSE)</f>
        <v>5161</v>
      </c>
      <c r="J5" s="1">
        <f>VLOOKUP(B5,'Razzball Projections'!$B$2:$W$322,8,FALSE)</f>
        <v>43</v>
      </c>
      <c r="K5" s="1">
        <f>VLOOKUP(B5,'Razzball Projections'!$B$2:$W$322,9,FALSE)</f>
        <v>22</v>
      </c>
      <c r="L5" s="1">
        <f>VLOOKUP(B5,'Razzball Projections'!$B$2:$W$322,10,FALSE)</f>
        <v>32</v>
      </c>
      <c r="M5" s="1">
        <f>VLOOKUP(B5,'Razzball Projections'!$B$2:$W$322,11,FALSE)</f>
        <v>42</v>
      </c>
      <c r="N5" s="1">
        <f>VLOOKUP(B5,'Razzball Projections'!$B$2:$W$322,12,FALSE)</f>
        <v>1</v>
      </c>
      <c r="O5" s="1">
        <f>VLOOKUP(B5,'Razzball Projections'!$B$2:$W$322,13,FALSE)</f>
        <v>3</v>
      </c>
      <c r="P5" s="1">
        <f>VLOOKUP(B5,'Razzball Projections'!$B$2:$W$322,14,FALSE)</f>
        <v>0</v>
      </c>
      <c r="Q5" s="1">
        <f>VLOOKUP(B5,'Razzball Projections'!$B$2:$W$322,15,FALSE)</f>
        <v>0</v>
      </c>
      <c r="R5" s="1">
        <f>VLOOKUP(B5,'Razzball Projections'!$B$2:$W$322,16,FALSE)</f>
        <v>0</v>
      </c>
      <c r="S5" s="8">
        <f>VLOOKUP(B5,'Razzball Projections'!$B$2:$W$322,17,FALSE)</f>
        <v>335.64</v>
      </c>
      <c r="T5" s="8">
        <f>VLOOKUP(B5,'Razzball Projections'!$B$2:$W$322,18,FALSE)</f>
        <v>335.64</v>
      </c>
      <c r="U5" s="8">
        <f>VLOOKUP(B5,'Razzball Projections'!$B$2:$W$322,19,FALSE)</f>
        <v>335.64</v>
      </c>
      <c r="V5" s="7">
        <f>VLOOKUP(B5,'Razzball Projections'!$B$2:$W$322,20,FALSE)</f>
        <v>29</v>
      </c>
      <c r="W5" s="7">
        <f>VLOOKUP(B5,'Razzball Projections'!$B$2:$W$322,21,FALSE)</f>
        <v>25</v>
      </c>
      <c r="X5" s="7">
        <f>VLOOKUP(B5,'Razzball Projections'!$B$2:$W$322,22,FALSE)</f>
        <v>22</v>
      </c>
    </row>
    <row r="6" spans="1:24">
      <c r="A6" s="6">
        <v>4</v>
      </c>
      <c r="B6" s="3" t="str">
        <f>'Razzball Projections'!B5</f>
        <v>Adrian Peterson</v>
      </c>
      <c r="C6" s="1" t="str">
        <f>VLOOKUP(B6,'Razzball Projections'!$B$2:$W$322,2,FALSE)</f>
        <v>RB</v>
      </c>
      <c r="D6" s="1" t="str">
        <f>VLOOKUP(B6,'Razzball Projections'!$B$2:$W$322,3,FALSE)</f>
        <v>MIN</v>
      </c>
      <c r="E6" s="4">
        <f>VLOOKUP(B6,'Cheat Sheet'!$B$3:$E$323,4,FALSE)</f>
        <v>0</v>
      </c>
      <c r="F6" s="1">
        <f>VLOOKUP(B6,'Razzball Projections'!$B$2:$W$322,4,FALSE)</f>
        <v>0</v>
      </c>
      <c r="G6" s="1">
        <f>VLOOKUP(B6,'Razzball Projections'!$B$2:$W$322,5,FALSE)</f>
        <v>0</v>
      </c>
      <c r="H6" s="1">
        <f>VLOOKUP(B6,'Razzball Projections'!$B$2:$W$322,6,FALSE)</f>
        <v>0</v>
      </c>
      <c r="I6" s="1">
        <f>VLOOKUP(B6,'Razzball Projections'!$B$2:$W$322,7,FALSE)</f>
        <v>0</v>
      </c>
      <c r="J6" s="1">
        <f>VLOOKUP(B6,'Razzball Projections'!$B$2:$W$322,8,FALSE)</f>
        <v>0</v>
      </c>
      <c r="K6" s="1">
        <f>VLOOKUP(B6,'Razzball Projections'!$B$2:$W$322,9,FALSE)</f>
        <v>0</v>
      </c>
      <c r="L6" s="1">
        <f>VLOOKUP(B6,'Razzball Projections'!$B$2:$W$322,10,FALSE)</f>
        <v>281</v>
      </c>
      <c r="M6" s="1">
        <f>VLOOKUP(B6,'Razzball Projections'!$B$2:$W$322,11,FALSE)</f>
        <v>1499</v>
      </c>
      <c r="N6" s="1">
        <f>VLOOKUP(B6,'Razzball Projections'!$B$2:$W$322,12,FALSE)</f>
        <v>14</v>
      </c>
      <c r="O6" s="1">
        <f>VLOOKUP(B6,'Razzball Projections'!$B$2:$W$322,13,FALSE)</f>
        <v>3</v>
      </c>
      <c r="P6" s="1">
        <f>VLOOKUP(B6,'Razzball Projections'!$B$2:$W$322,14,FALSE)</f>
        <v>56</v>
      </c>
      <c r="Q6" s="1">
        <f>VLOOKUP(B6,'Razzball Projections'!$B$2:$W$322,15,FALSE)</f>
        <v>321</v>
      </c>
      <c r="R6" s="1">
        <f>VLOOKUP(B6,'Razzball Projections'!$B$2:$W$322,16,FALSE)</f>
        <v>3</v>
      </c>
      <c r="S6" s="8">
        <f>VLOOKUP(B6,'Razzball Projections'!$B$2:$W$322,17,FALSE)</f>
        <v>279</v>
      </c>
      <c r="T6" s="8">
        <f>VLOOKUP(B6,'Razzball Projections'!$B$2:$W$322,18,FALSE)</f>
        <v>307</v>
      </c>
      <c r="U6" s="8">
        <f>VLOOKUP(B6,'Razzball Projections'!$B$2:$W$322,19,FALSE)</f>
        <v>335</v>
      </c>
      <c r="V6" s="7">
        <f>VLOOKUP(B6,'Razzball Projections'!$B$2:$W$322,20,FALSE)</f>
        <v>49</v>
      </c>
      <c r="W6" s="7">
        <f>VLOOKUP(B6,'Razzball Projections'!$B$2:$W$322,21,FALSE)</f>
        <v>44</v>
      </c>
      <c r="X6" s="7">
        <f>VLOOKUP(B6,'Razzball Projections'!$B$2:$W$322,22,FALSE)</f>
        <v>42</v>
      </c>
    </row>
    <row r="7" spans="1:24">
      <c r="A7" s="6">
        <v>5</v>
      </c>
      <c r="B7" s="3" t="str">
        <f>'Razzball Projections'!B6</f>
        <v>Peyton Manning</v>
      </c>
      <c r="C7" s="1" t="str">
        <f>VLOOKUP(B7,'Razzball Projections'!$B$2:$W$322,2,FALSE)</f>
        <v>QB</v>
      </c>
      <c r="D7" s="1" t="str">
        <f>VLOOKUP(B7,'Razzball Projections'!$B$2:$W$322,3,FALSE)</f>
        <v>DEN</v>
      </c>
      <c r="E7" s="4">
        <f>VLOOKUP(B7,'Cheat Sheet'!$B$3:$E$323,4,FALSE)</f>
        <v>0</v>
      </c>
      <c r="F7" s="1">
        <f>VLOOKUP(B7,'Razzball Projections'!$B$2:$W$322,4,FALSE)</f>
        <v>634</v>
      </c>
      <c r="G7" s="1">
        <f>VLOOKUP(B7,'Razzball Projections'!$B$2:$W$322,5,FALSE)</f>
        <v>437</v>
      </c>
      <c r="H7" s="1">
        <f>VLOOKUP(B7,'Razzball Projections'!$B$2:$W$322,6,FALSE)</f>
        <v>68.900000000000006</v>
      </c>
      <c r="I7" s="1">
        <f>VLOOKUP(B7,'Razzball Projections'!$B$2:$W$322,7,FALSE)</f>
        <v>4882</v>
      </c>
      <c r="J7" s="1">
        <f>VLOOKUP(B7,'Razzball Projections'!$B$2:$W$322,8,FALSE)</f>
        <v>40</v>
      </c>
      <c r="K7" s="1">
        <f>VLOOKUP(B7,'Razzball Projections'!$B$2:$W$322,9,FALSE)</f>
        <v>8</v>
      </c>
      <c r="L7" s="1">
        <f>VLOOKUP(B7,'Razzball Projections'!$B$2:$W$322,10,FALSE)</f>
        <v>23</v>
      </c>
      <c r="M7" s="1">
        <f>VLOOKUP(B7,'Razzball Projections'!$B$2:$W$322,11,FALSE)</f>
        <v>-8</v>
      </c>
      <c r="N7" s="1">
        <f>VLOOKUP(B7,'Razzball Projections'!$B$2:$W$322,12,FALSE)</f>
        <v>0</v>
      </c>
      <c r="O7" s="1">
        <f>VLOOKUP(B7,'Razzball Projections'!$B$2:$W$322,13,FALSE)</f>
        <v>3</v>
      </c>
      <c r="P7" s="1">
        <f>VLOOKUP(B7,'Razzball Projections'!$B$2:$W$322,14,FALSE)</f>
        <v>0</v>
      </c>
      <c r="Q7" s="1">
        <f>VLOOKUP(B7,'Razzball Projections'!$B$2:$W$322,15,FALSE)</f>
        <v>0</v>
      </c>
      <c r="R7" s="1">
        <f>VLOOKUP(B7,'Razzball Projections'!$B$2:$W$322,16,FALSE)</f>
        <v>0</v>
      </c>
      <c r="S7" s="8">
        <f>VLOOKUP(B7,'Razzball Projections'!$B$2:$W$322,17,FALSE)</f>
        <v>332.48</v>
      </c>
      <c r="T7" s="8">
        <f>VLOOKUP(B7,'Razzball Projections'!$B$2:$W$322,18,FALSE)</f>
        <v>332.48</v>
      </c>
      <c r="U7" s="8">
        <f>VLOOKUP(B7,'Razzball Projections'!$B$2:$W$322,19,FALSE)</f>
        <v>332.48</v>
      </c>
      <c r="V7" s="7">
        <f>VLOOKUP(B7,'Razzball Projections'!$B$2:$W$322,20,FALSE)</f>
        <v>29</v>
      </c>
      <c r="W7" s="7">
        <f>VLOOKUP(B7,'Razzball Projections'!$B$2:$W$322,21,FALSE)</f>
        <v>25</v>
      </c>
      <c r="X7" s="7">
        <f>VLOOKUP(B7,'Razzball Projections'!$B$2:$W$322,22,FALSE)</f>
        <v>21</v>
      </c>
    </row>
    <row r="8" spans="1:24">
      <c r="A8" s="6">
        <v>6</v>
      </c>
      <c r="B8" s="3" t="str">
        <f>'Razzball Projections'!B7</f>
        <v>Andrew Luck</v>
      </c>
      <c r="C8" s="1" t="str">
        <f>VLOOKUP(B8,'Razzball Projections'!$B$2:$W$322,2,FALSE)</f>
        <v>QB</v>
      </c>
      <c r="D8" s="1" t="str">
        <f>VLOOKUP(B8,'Razzball Projections'!$B$2:$W$322,3,FALSE)</f>
        <v>IND</v>
      </c>
      <c r="E8" s="4">
        <f>VLOOKUP(B8,'Cheat Sheet'!$B$3:$E$323,4,FALSE)</f>
        <v>0</v>
      </c>
      <c r="F8" s="1">
        <f>VLOOKUP(B8,'Razzball Projections'!$B$2:$W$322,4,FALSE)</f>
        <v>599</v>
      </c>
      <c r="G8" s="1">
        <f>VLOOKUP(B8,'Razzball Projections'!$B$2:$W$322,5,FALSE)</f>
        <v>379</v>
      </c>
      <c r="H8" s="1">
        <f>VLOOKUP(B8,'Razzball Projections'!$B$2:$W$322,6,FALSE)</f>
        <v>63.3</v>
      </c>
      <c r="I8" s="1">
        <f>VLOOKUP(B8,'Razzball Projections'!$B$2:$W$322,7,FALSE)</f>
        <v>4138</v>
      </c>
      <c r="J8" s="1">
        <f>VLOOKUP(B8,'Razzball Projections'!$B$2:$W$322,8,FALSE)</f>
        <v>36</v>
      </c>
      <c r="K8" s="1">
        <f>VLOOKUP(B8,'Razzball Projections'!$B$2:$W$322,9,FALSE)</f>
        <v>13</v>
      </c>
      <c r="L8" s="1">
        <f>VLOOKUP(B8,'Razzball Projections'!$B$2:$W$322,10,FALSE)</f>
        <v>58</v>
      </c>
      <c r="M8" s="1">
        <f>VLOOKUP(B8,'Razzball Projections'!$B$2:$W$322,11,FALSE)</f>
        <v>328</v>
      </c>
      <c r="N8" s="1">
        <f>VLOOKUP(B8,'Razzball Projections'!$B$2:$W$322,12,FALSE)</f>
        <v>3</v>
      </c>
      <c r="O8" s="1">
        <f>VLOOKUP(B8,'Razzball Projections'!$B$2:$W$322,13,FALSE)</f>
        <v>3</v>
      </c>
      <c r="P8" s="1">
        <f>VLOOKUP(B8,'Razzball Projections'!$B$2:$W$322,14,FALSE)</f>
        <v>0</v>
      </c>
      <c r="Q8" s="1">
        <f>VLOOKUP(B8,'Razzball Projections'!$B$2:$W$322,15,FALSE)</f>
        <v>0</v>
      </c>
      <c r="R8" s="1">
        <f>VLOOKUP(B8,'Razzball Projections'!$B$2:$W$322,16,FALSE)</f>
        <v>0</v>
      </c>
      <c r="S8" s="8">
        <f>VLOOKUP(B8,'Razzball Projections'!$B$2:$W$322,17,FALSE)</f>
        <v>330.12</v>
      </c>
      <c r="T8" s="8">
        <f>VLOOKUP(B8,'Razzball Projections'!$B$2:$W$322,18,FALSE)</f>
        <v>330.12</v>
      </c>
      <c r="U8" s="8">
        <f>VLOOKUP(B8,'Razzball Projections'!$B$2:$W$322,19,FALSE)</f>
        <v>330.12</v>
      </c>
      <c r="V8" s="7">
        <f>VLOOKUP(B8,'Razzball Projections'!$B$2:$W$322,20,FALSE)</f>
        <v>23</v>
      </c>
      <c r="W8" s="7">
        <f>VLOOKUP(B8,'Razzball Projections'!$B$2:$W$322,21,FALSE)</f>
        <v>21</v>
      </c>
      <c r="X8" s="7">
        <f>VLOOKUP(B8,'Razzball Projections'!$B$2:$W$322,22,FALSE)</f>
        <v>19</v>
      </c>
    </row>
    <row r="9" spans="1:24">
      <c r="A9" s="6">
        <v>7</v>
      </c>
      <c r="B9" s="3" t="str">
        <f>'Razzball Projections'!B8</f>
        <v>Matt Forte</v>
      </c>
      <c r="C9" s="1" t="str">
        <f>VLOOKUP(B9,'Razzball Projections'!$B$2:$W$322,2,FALSE)</f>
        <v>RB</v>
      </c>
      <c r="D9" s="1" t="str">
        <f>VLOOKUP(B9,'Razzball Projections'!$B$2:$W$322,3,FALSE)</f>
        <v>CHI</v>
      </c>
      <c r="E9" s="4">
        <f>VLOOKUP(B9,'Cheat Sheet'!$B$3:$E$323,4,FALSE)</f>
        <v>0</v>
      </c>
      <c r="F9" s="1">
        <f>VLOOKUP(B9,'Razzball Projections'!$B$2:$W$322,4,FALSE)</f>
        <v>0</v>
      </c>
      <c r="G9" s="1">
        <f>VLOOKUP(B9,'Razzball Projections'!$B$2:$W$322,5,FALSE)</f>
        <v>0</v>
      </c>
      <c r="H9" s="1">
        <f>VLOOKUP(B9,'Razzball Projections'!$B$2:$W$322,6,FALSE)</f>
        <v>0</v>
      </c>
      <c r="I9" s="1">
        <f>VLOOKUP(B9,'Razzball Projections'!$B$2:$W$322,7,FALSE)</f>
        <v>0</v>
      </c>
      <c r="J9" s="1">
        <f>VLOOKUP(B9,'Razzball Projections'!$B$2:$W$322,8,FALSE)</f>
        <v>0</v>
      </c>
      <c r="K9" s="1">
        <f>VLOOKUP(B9,'Razzball Projections'!$B$2:$W$322,9,FALSE)</f>
        <v>0</v>
      </c>
      <c r="L9" s="1">
        <f>VLOOKUP(B9,'Razzball Projections'!$B$2:$W$322,10,FALSE)</f>
        <v>268</v>
      </c>
      <c r="M9" s="1">
        <f>VLOOKUP(B9,'Razzball Projections'!$B$2:$W$322,11,FALSE)</f>
        <v>1299</v>
      </c>
      <c r="N9" s="1">
        <f>VLOOKUP(B9,'Razzball Projections'!$B$2:$W$322,12,FALSE)</f>
        <v>8</v>
      </c>
      <c r="O9" s="1">
        <f>VLOOKUP(B9,'Razzball Projections'!$B$2:$W$322,13,FALSE)</f>
        <v>2</v>
      </c>
      <c r="P9" s="1">
        <f>VLOOKUP(B9,'Razzball Projections'!$B$2:$W$322,14,FALSE)</f>
        <v>79</v>
      </c>
      <c r="Q9" s="1">
        <f>VLOOKUP(B9,'Razzball Projections'!$B$2:$W$322,15,FALSE)</f>
        <v>522</v>
      </c>
      <c r="R9" s="1">
        <f>VLOOKUP(B9,'Razzball Projections'!$B$2:$W$322,16,FALSE)</f>
        <v>4</v>
      </c>
      <c r="S9" s="8">
        <f>VLOOKUP(B9,'Razzball Projections'!$B$2:$W$322,17,FALSE)</f>
        <v>250.7</v>
      </c>
      <c r="T9" s="8">
        <f>VLOOKUP(B9,'Razzball Projections'!$B$2:$W$322,18,FALSE)</f>
        <v>290.2</v>
      </c>
      <c r="U9" s="8">
        <f>VLOOKUP(B9,'Razzball Projections'!$B$2:$W$322,19,FALSE)</f>
        <v>329.7</v>
      </c>
      <c r="V9" s="7">
        <f>VLOOKUP(B9,'Razzball Projections'!$B$2:$W$322,20,FALSE)</f>
        <v>53</v>
      </c>
      <c r="W9" s="7">
        <f>VLOOKUP(B9,'Razzball Projections'!$B$2:$W$322,21,FALSE)</f>
        <v>51</v>
      </c>
      <c r="X9" s="7">
        <f>VLOOKUP(B9,'Razzball Projections'!$B$2:$W$322,22,FALSE)</f>
        <v>51</v>
      </c>
    </row>
    <row r="10" spans="1:24">
      <c r="A10" s="6">
        <v>8</v>
      </c>
      <c r="B10" s="3" t="str">
        <f>'Razzball Projections'!B9</f>
        <v>Cam Newton</v>
      </c>
      <c r="C10" s="1" t="str">
        <f>VLOOKUP(B10,'Razzball Projections'!$B$2:$W$322,2,FALSE)</f>
        <v>QB</v>
      </c>
      <c r="D10" s="1" t="str">
        <f>VLOOKUP(B10,'Razzball Projections'!$B$2:$W$322,3,FALSE)</f>
        <v>CAR</v>
      </c>
      <c r="E10" s="4">
        <f>VLOOKUP(B10,'Cheat Sheet'!$B$3:$E$323,4,FALSE)</f>
        <v>0</v>
      </c>
      <c r="F10" s="1">
        <f>VLOOKUP(B10,'Razzball Projections'!$B$2:$W$322,4,FALSE)</f>
        <v>523</v>
      </c>
      <c r="G10" s="1">
        <f>VLOOKUP(B10,'Razzball Projections'!$B$2:$W$322,5,FALSE)</f>
        <v>323</v>
      </c>
      <c r="H10" s="1">
        <f>VLOOKUP(B10,'Razzball Projections'!$B$2:$W$322,6,FALSE)</f>
        <v>61.8</v>
      </c>
      <c r="I10" s="1">
        <f>VLOOKUP(B10,'Razzball Projections'!$B$2:$W$322,7,FALSE)</f>
        <v>3611</v>
      </c>
      <c r="J10" s="1">
        <f>VLOOKUP(B10,'Razzball Projections'!$B$2:$W$322,8,FALSE)</f>
        <v>28</v>
      </c>
      <c r="K10" s="1">
        <f>VLOOKUP(B10,'Razzball Projections'!$B$2:$W$322,9,FALSE)</f>
        <v>13</v>
      </c>
      <c r="L10" s="1">
        <f>VLOOKUP(B10,'Razzball Projections'!$B$2:$W$322,10,FALSE)</f>
        <v>122</v>
      </c>
      <c r="M10" s="1">
        <f>VLOOKUP(B10,'Razzball Projections'!$B$2:$W$322,11,FALSE)</f>
        <v>598</v>
      </c>
      <c r="N10" s="1">
        <f>VLOOKUP(B10,'Razzball Projections'!$B$2:$W$322,12,FALSE)</f>
        <v>6</v>
      </c>
      <c r="O10" s="1">
        <f>VLOOKUP(B10,'Razzball Projections'!$B$2:$W$322,13,FALSE)</f>
        <v>3</v>
      </c>
      <c r="P10" s="1">
        <f>VLOOKUP(B10,'Razzball Projections'!$B$2:$W$322,14,FALSE)</f>
        <v>0</v>
      </c>
      <c r="Q10" s="1">
        <f>VLOOKUP(B10,'Razzball Projections'!$B$2:$W$322,15,FALSE)</f>
        <v>0</v>
      </c>
      <c r="R10" s="1">
        <f>VLOOKUP(B10,'Razzball Projections'!$B$2:$W$322,16,FALSE)</f>
        <v>0</v>
      </c>
      <c r="S10" s="8">
        <f>VLOOKUP(B10,'Razzball Projections'!$B$2:$W$322,17,FALSE)</f>
        <v>323.04000000000002</v>
      </c>
      <c r="T10" s="8">
        <f>VLOOKUP(B10,'Razzball Projections'!$B$2:$W$322,18,FALSE)</f>
        <v>323.04000000000002</v>
      </c>
      <c r="U10" s="8">
        <f>VLOOKUP(B10,'Razzball Projections'!$B$2:$W$322,19,FALSE)</f>
        <v>323.04000000000002</v>
      </c>
      <c r="V10" s="7">
        <f>VLOOKUP(B10,'Razzball Projections'!$B$2:$W$322,20,FALSE)</f>
        <v>18</v>
      </c>
      <c r="W10" s="7">
        <f>VLOOKUP(B10,'Razzball Projections'!$B$2:$W$322,21,FALSE)</f>
        <v>16</v>
      </c>
      <c r="X10" s="7">
        <f>VLOOKUP(B10,'Razzball Projections'!$B$2:$W$322,22,FALSE)</f>
        <v>14</v>
      </c>
    </row>
    <row r="11" spans="1:24">
      <c r="A11" s="6">
        <v>9</v>
      </c>
      <c r="B11" s="3" t="str">
        <f>'Razzball Projections'!B10</f>
        <v>Calvin Johnson</v>
      </c>
      <c r="C11" s="1" t="str">
        <f>VLOOKUP(B11,'Razzball Projections'!$B$2:$W$322,2,FALSE)</f>
        <v>WR</v>
      </c>
      <c r="D11" s="1" t="str">
        <f>VLOOKUP(B11,'Razzball Projections'!$B$2:$W$322,3,FALSE)</f>
        <v>DET</v>
      </c>
      <c r="E11" s="4">
        <f>VLOOKUP(B11,'Cheat Sheet'!$B$3:$E$323,4,FALSE)</f>
        <v>0</v>
      </c>
      <c r="F11" s="1">
        <f>VLOOKUP(B11,'Razzball Projections'!$B$2:$W$322,4,FALSE)</f>
        <v>0</v>
      </c>
      <c r="G11" s="1">
        <f>VLOOKUP(B11,'Razzball Projections'!$B$2:$W$322,5,FALSE)</f>
        <v>0</v>
      </c>
      <c r="H11" s="1">
        <f>VLOOKUP(B11,'Razzball Projections'!$B$2:$W$322,6,FALSE)</f>
        <v>0</v>
      </c>
      <c r="I11" s="1">
        <f>VLOOKUP(B11,'Razzball Projections'!$B$2:$W$322,7,FALSE)</f>
        <v>0</v>
      </c>
      <c r="J11" s="1">
        <f>VLOOKUP(B11,'Razzball Projections'!$B$2:$W$322,8,FALSE)</f>
        <v>0</v>
      </c>
      <c r="K11" s="1">
        <f>VLOOKUP(B11,'Razzball Projections'!$B$2:$W$322,9,FALSE)</f>
        <v>0</v>
      </c>
      <c r="L11" s="1">
        <f>VLOOKUP(B11,'Razzball Projections'!$B$2:$W$322,10,FALSE)</f>
        <v>0</v>
      </c>
      <c r="M11" s="1">
        <f>VLOOKUP(B11,'Razzball Projections'!$B$2:$W$322,11,FALSE)</f>
        <v>0</v>
      </c>
      <c r="N11" s="1">
        <f>VLOOKUP(B11,'Razzball Projections'!$B$2:$W$322,12,FALSE)</f>
        <v>0</v>
      </c>
      <c r="O11" s="1">
        <f>VLOOKUP(B11,'Razzball Projections'!$B$2:$W$322,13,FALSE)</f>
        <v>1</v>
      </c>
      <c r="P11" s="1">
        <f>VLOOKUP(B11,'Razzball Projections'!$B$2:$W$322,14,FALSE)</f>
        <v>92</v>
      </c>
      <c r="Q11" s="1">
        <f>VLOOKUP(B11,'Razzball Projections'!$B$2:$W$322,15,FALSE)</f>
        <v>1506</v>
      </c>
      <c r="R11" s="1">
        <f>VLOOKUP(B11,'Razzball Projections'!$B$2:$W$322,16,FALSE)</f>
        <v>13</v>
      </c>
      <c r="S11" s="8">
        <f>VLOOKUP(B11,'Razzball Projections'!$B$2:$W$322,17,FALSE)</f>
        <v>226.6</v>
      </c>
      <c r="T11" s="8">
        <f>VLOOKUP(B11,'Razzball Projections'!$B$2:$W$322,18,FALSE)</f>
        <v>272.60000000000002</v>
      </c>
      <c r="U11" s="8">
        <f>VLOOKUP(B11,'Razzball Projections'!$B$2:$W$322,19,FALSE)</f>
        <v>318.60000000000002</v>
      </c>
      <c r="V11" s="7">
        <f>VLOOKUP(B11,'Razzball Projections'!$B$2:$W$322,20,FALSE)</f>
        <v>50</v>
      </c>
      <c r="W11" s="7">
        <f>VLOOKUP(B11,'Razzball Projections'!$B$2:$W$322,21,FALSE)</f>
        <v>50</v>
      </c>
      <c r="X11" s="7">
        <f>VLOOKUP(B11,'Razzball Projections'!$B$2:$W$322,22,FALSE)</f>
        <v>50</v>
      </c>
    </row>
    <row r="12" spans="1:24">
      <c r="A12" s="6">
        <v>10</v>
      </c>
      <c r="B12" s="3" t="str">
        <f>'Razzball Projections'!B11</f>
        <v>Tom Brady</v>
      </c>
      <c r="C12" s="1" t="str">
        <f>VLOOKUP(B12,'Razzball Projections'!$B$2:$W$322,2,FALSE)</f>
        <v>QB</v>
      </c>
      <c r="D12" s="1" t="str">
        <f>VLOOKUP(B12,'Razzball Projections'!$B$2:$W$322,3,FALSE)</f>
        <v>NE</v>
      </c>
      <c r="E12" s="4">
        <f>VLOOKUP(B12,'Cheat Sheet'!$B$3:$E$323,4,FALSE)</f>
        <v>0</v>
      </c>
      <c r="F12" s="1">
        <f>VLOOKUP(B12,'Razzball Projections'!$B$2:$W$322,4,FALSE)</f>
        <v>624</v>
      </c>
      <c r="G12" s="1">
        <f>VLOOKUP(B12,'Razzball Projections'!$B$2:$W$322,5,FALSE)</f>
        <v>394</v>
      </c>
      <c r="H12" s="1">
        <f>VLOOKUP(B12,'Razzball Projections'!$B$2:$W$322,6,FALSE)</f>
        <v>63.1</v>
      </c>
      <c r="I12" s="1">
        <f>VLOOKUP(B12,'Razzball Projections'!$B$2:$W$322,7,FALSE)</f>
        <v>4459</v>
      </c>
      <c r="J12" s="1">
        <f>VLOOKUP(B12,'Razzball Projections'!$B$2:$W$322,8,FALSE)</f>
        <v>36</v>
      </c>
      <c r="K12" s="1">
        <f>VLOOKUP(B12,'Razzball Projections'!$B$2:$W$322,9,FALSE)</f>
        <v>12</v>
      </c>
      <c r="L12" s="1">
        <f>VLOOKUP(B12,'Razzball Projections'!$B$2:$W$322,10,FALSE)</f>
        <v>26</v>
      </c>
      <c r="M12" s="1">
        <f>VLOOKUP(B12,'Razzball Projections'!$B$2:$W$322,11,FALSE)</f>
        <v>28</v>
      </c>
      <c r="N12" s="1">
        <f>VLOOKUP(B12,'Razzball Projections'!$B$2:$W$322,12,FALSE)</f>
        <v>1</v>
      </c>
      <c r="O12" s="1">
        <f>VLOOKUP(B12,'Razzball Projections'!$B$2:$W$322,13,FALSE)</f>
        <v>3</v>
      </c>
      <c r="P12" s="1">
        <f>VLOOKUP(B12,'Razzball Projections'!$B$2:$W$322,14,FALSE)</f>
        <v>0</v>
      </c>
      <c r="Q12" s="1">
        <f>VLOOKUP(B12,'Razzball Projections'!$B$2:$W$322,15,FALSE)</f>
        <v>0</v>
      </c>
      <c r="R12" s="1">
        <f>VLOOKUP(B12,'Razzball Projections'!$B$2:$W$322,16,FALSE)</f>
        <v>0</v>
      </c>
      <c r="S12" s="8">
        <f>VLOOKUP(B12,'Razzball Projections'!$B$2:$W$322,17,FALSE)</f>
        <v>302.31</v>
      </c>
      <c r="T12" s="8">
        <f>VLOOKUP(B12,'Razzball Projections'!$B$2:$W$322,18,FALSE)</f>
        <v>302.31</v>
      </c>
      <c r="U12" s="8">
        <f>VLOOKUP(B12,'Razzball Projections'!$B$2:$W$322,19,FALSE)</f>
        <v>302.31</v>
      </c>
      <c r="V12" s="7">
        <f>VLOOKUP(B12,'Razzball Projections'!$B$2:$W$322,20,FALSE)</f>
        <v>17</v>
      </c>
      <c r="W12" s="7">
        <f>VLOOKUP(B12,'Razzball Projections'!$B$2:$W$322,21,FALSE)</f>
        <v>15</v>
      </c>
      <c r="X12" s="7">
        <f>VLOOKUP(B12,'Razzball Projections'!$B$2:$W$322,22,FALSE)</f>
        <v>13</v>
      </c>
    </row>
    <row r="13" spans="1:24">
      <c r="A13" s="6">
        <v>11</v>
      </c>
      <c r="B13" s="3" t="str">
        <f>'Razzball Projections'!B12</f>
        <v>Matt Ryan</v>
      </c>
      <c r="C13" s="1" t="str">
        <f>VLOOKUP(B13,'Razzball Projections'!$B$2:$W$322,2,FALSE)</f>
        <v>QB</v>
      </c>
      <c r="D13" s="1" t="str">
        <f>VLOOKUP(B13,'Razzball Projections'!$B$2:$W$322,3,FALSE)</f>
        <v>ATL</v>
      </c>
      <c r="E13" s="4">
        <f>VLOOKUP(B13,'Cheat Sheet'!$B$3:$E$323,4,FALSE)</f>
        <v>0</v>
      </c>
      <c r="F13" s="1">
        <f>VLOOKUP(B13,'Razzball Projections'!$B$2:$W$322,4,FALSE)</f>
        <v>629</v>
      </c>
      <c r="G13" s="1">
        <f>VLOOKUP(B13,'Razzball Projections'!$B$2:$W$322,5,FALSE)</f>
        <v>412</v>
      </c>
      <c r="H13" s="1">
        <f>VLOOKUP(B13,'Razzball Projections'!$B$2:$W$322,6,FALSE)</f>
        <v>65.5</v>
      </c>
      <c r="I13" s="1">
        <f>VLOOKUP(B13,'Razzball Projections'!$B$2:$W$322,7,FALSE)</f>
        <v>4627</v>
      </c>
      <c r="J13" s="1">
        <f>VLOOKUP(B13,'Razzball Projections'!$B$2:$W$322,8,FALSE)</f>
        <v>34</v>
      </c>
      <c r="K13" s="1">
        <f>VLOOKUP(B13,'Razzball Projections'!$B$2:$W$322,9,FALSE)</f>
        <v>11</v>
      </c>
      <c r="L13" s="1">
        <f>VLOOKUP(B13,'Razzball Projections'!$B$2:$W$322,10,FALSE)</f>
        <v>24</v>
      </c>
      <c r="M13" s="1">
        <f>VLOOKUP(B13,'Razzball Projections'!$B$2:$W$322,11,FALSE)</f>
        <v>64</v>
      </c>
      <c r="N13" s="1">
        <f>VLOOKUP(B13,'Razzball Projections'!$B$2:$W$322,12,FALSE)</f>
        <v>0</v>
      </c>
      <c r="O13" s="1">
        <f>VLOOKUP(B13,'Razzball Projections'!$B$2:$W$322,13,FALSE)</f>
        <v>2</v>
      </c>
      <c r="P13" s="1">
        <f>VLOOKUP(B13,'Razzball Projections'!$B$2:$W$322,14,FALSE)</f>
        <v>0</v>
      </c>
      <c r="Q13" s="1">
        <f>VLOOKUP(B13,'Razzball Projections'!$B$2:$W$322,15,FALSE)</f>
        <v>0</v>
      </c>
      <c r="R13" s="1">
        <f>VLOOKUP(B13,'Razzball Projections'!$B$2:$W$322,16,FALSE)</f>
        <v>0</v>
      </c>
      <c r="S13" s="8">
        <f>VLOOKUP(B13,'Razzball Projections'!$B$2:$W$322,17,FALSE)</f>
        <v>301.48</v>
      </c>
      <c r="T13" s="8">
        <f>VLOOKUP(B13,'Razzball Projections'!$B$2:$W$322,18,FALSE)</f>
        <v>301.48</v>
      </c>
      <c r="U13" s="8">
        <f>VLOOKUP(B13,'Razzball Projections'!$B$2:$W$322,19,FALSE)</f>
        <v>301.48</v>
      </c>
      <c r="V13" s="7">
        <f>VLOOKUP(B13,'Razzball Projections'!$B$2:$W$322,20,FALSE)</f>
        <v>20</v>
      </c>
      <c r="W13" s="7">
        <f>VLOOKUP(B13,'Razzball Projections'!$B$2:$W$322,21,FALSE)</f>
        <v>19</v>
      </c>
      <c r="X13" s="7">
        <f>VLOOKUP(B13,'Razzball Projections'!$B$2:$W$322,22,FALSE)</f>
        <v>17</v>
      </c>
    </row>
    <row r="14" spans="1:24">
      <c r="A14" s="6">
        <v>12</v>
      </c>
      <c r="B14" s="3" t="str">
        <f>'Razzball Projections'!B13</f>
        <v>Jimmy Graham</v>
      </c>
      <c r="C14" s="1" t="str">
        <f>VLOOKUP(B14,'Razzball Projections'!$B$2:$W$322,2,FALSE)</f>
        <v>TE</v>
      </c>
      <c r="D14" s="1" t="str">
        <f>VLOOKUP(B14,'Razzball Projections'!$B$2:$W$322,3,FALSE)</f>
        <v>NO</v>
      </c>
      <c r="E14" s="4">
        <f>VLOOKUP(B14,'Cheat Sheet'!$B$3:$E$323,4,FALSE)</f>
        <v>0</v>
      </c>
      <c r="F14" s="1">
        <f>VLOOKUP(B14,'Razzball Projections'!$B$2:$W$322,4,FALSE)</f>
        <v>0</v>
      </c>
      <c r="G14" s="1">
        <f>VLOOKUP(B14,'Razzball Projections'!$B$2:$W$322,5,FALSE)</f>
        <v>0</v>
      </c>
      <c r="H14" s="1">
        <f>VLOOKUP(B14,'Razzball Projections'!$B$2:$W$322,6,FALSE)</f>
        <v>0</v>
      </c>
      <c r="I14" s="1">
        <f>VLOOKUP(B14,'Razzball Projections'!$B$2:$W$322,7,FALSE)</f>
        <v>0</v>
      </c>
      <c r="J14" s="1">
        <f>VLOOKUP(B14,'Razzball Projections'!$B$2:$W$322,8,FALSE)</f>
        <v>0</v>
      </c>
      <c r="K14" s="1">
        <f>VLOOKUP(B14,'Razzball Projections'!$B$2:$W$322,9,FALSE)</f>
        <v>0</v>
      </c>
      <c r="L14" s="1">
        <f>VLOOKUP(B14,'Razzball Projections'!$B$2:$W$322,10,FALSE)</f>
        <v>0</v>
      </c>
      <c r="M14" s="1">
        <f>VLOOKUP(B14,'Razzball Projections'!$B$2:$W$322,11,FALSE)</f>
        <v>0</v>
      </c>
      <c r="N14" s="1">
        <f>VLOOKUP(B14,'Razzball Projections'!$B$2:$W$322,12,FALSE)</f>
        <v>0</v>
      </c>
      <c r="O14" s="1">
        <f>VLOOKUP(B14,'Razzball Projections'!$B$2:$W$322,13,FALSE)</f>
        <v>0</v>
      </c>
      <c r="P14" s="1">
        <f>VLOOKUP(B14,'Razzball Projections'!$B$2:$W$322,14,FALSE)</f>
        <v>83</v>
      </c>
      <c r="Q14" s="1">
        <f>VLOOKUP(B14,'Razzball Projections'!$B$2:$W$322,15,FALSE)</f>
        <v>1176</v>
      </c>
      <c r="R14" s="1">
        <f>VLOOKUP(B14,'Razzball Projections'!$B$2:$W$322,16,FALSE)</f>
        <v>16</v>
      </c>
      <c r="S14" s="8">
        <f>VLOOKUP(B14,'Razzball Projections'!$B$2:$W$322,17,FALSE)</f>
        <v>213.6</v>
      </c>
      <c r="T14" s="8">
        <f>VLOOKUP(B14,'Razzball Projections'!$B$2:$W$322,18,FALSE)</f>
        <v>255.1</v>
      </c>
      <c r="U14" s="8">
        <f>VLOOKUP(B14,'Razzball Projections'!$B$2:$W$322,19,FALSE)</f>
        <v>296.60000000000002</v>
      </c>
      <c r="V14" s="7">
        <f>VLOOKUP(B14,'Razzball Projections'!$B$2:$W$322,20,FALSE)</f>
        <v>39</v>
      </c>
      <c r="W14" s="7">
        <f>VLOOKUP(B14,'Razzball Projections'!$B$2:$W$322,21,FALSE)</f>
        <v>40</v>
      </c>
      <c r="X14" s="7">
        <f>VLOOKUP(B14,'Razzball Projections'!$B$2:$W$322,22,FALSE)</f>
        <v>41</v>
      </c>
    </row>
    <row r="15" spans="1:24">
      <c r="A15" s="6">
        <v>13</v>
      </c>
      <c r="B15" s="3" t="str">
        <f>'Razzball Projections'!B14</f>
        <v>Matthew Stafford</v>
      </c>
      <c r="C15" s="1" t="str">
        <f>VLOOKUP(B15,'Razzball Projections'!$B$2:$W$322,2,FALSE)</f>
        <v>QB</v>
      </c>
      <c r="D15" s="1" t="str">
        <f>VLOOKUP(B15,'Razzball Projections'!$B$2:$W$322,3,FALSE)</f>
        <v>DET</v>
      </c>
      <c r="E15" s="4">
        <f>VLOOKUP(B15,'Cheat Sheet'!$B$3:$E$323,4,FALSE)</f>
        <v>0</v>
      </c>
      <c r="F15" s="1">
        <f>VLOOKUP(B15,'Razzball Projections'!$B$2:$W$322,4,FALSE)</f>
        <v>633</v>
      </c>
      <c r="G15" s="1">
        <f>VLOOKUP(B15,'Razzball Projections'!$B$2:$W$322,5,FALSE)</f>
        <v>381</v>
      </c>
      <c r="H15" s="1">
        <f>VLOOKUP(B15,'Razzball Projections'!$B$2:$W$322,6,FALSE)</f>
        <v>60.2</v>
      </c>
      <c r="I15" s="1">
        <f>VLOOKUP(B15,'Razzball Projections'!$B$2:$W$322,7,FALSE)</f>
        <v>4711</v>
      </c>
      <c r="J15" s="1">
        <f>VLOOKUP(B15,'Razzball Projections'!$B$2:$W$322,8,FALSE)</f>
        <v>34</v>
      </c>
      <c r="K15" s="1">
        <f>VLOOKUP(B15,'Razzball Projections'!$B$2:$W$322,9,FALSE)</f>
        <v>19</v>
      </c>
      <c r="L15" s="1">
        <f>VLOOKUP(B15,'Razzball Projections'!$B$2:$W$322,10,FALSE)</f>
        <v>33</v>
      </c>
      <c r="M15" s="1">
        <f>VLOOKUP(B15,'Razzball Projections'!$B$2:$W$322,11,FALSE)</f>
        <v>72</v>
      </c>
      <c r="N15" s="1">
        <f>VLOOKUP(B15,'Razzball Projections'!$B$2:$W$322,12,FALSE)</f>
        <v>1</v>
      </c>
      <c r="O15" s="1">
        <f>VLOOKUP(B15,'Razzball Projections'!$B$2:$W$322,13,FALSE)</f>
        <v>3</v>
      </c>
      <c r="P15" s="1">
        <f>VLOOKUP(B15,'Razzball Projections'!$B$2:$W$322,14,FALSE)</f>
        <v>0</v>
      </c>
      <c r="Q15" s="1">
        <f>VLOOKUP(B15,'Razzball Projections'!$B$2:$W$322,15,FALSE)</f>
        <v>0</v>
      </c>
      <c r="R15" s="1">
        <f>VLOOKUP(B15,'Razzball Projections'!$B$2:$W$322,16,FALSE)</f>
        <v>0</v>
      </c>
      <c r="S15" s="8">
        <f>VLOOKUP(B15,'Razzball Projections'!$B$2:$W$322,17,FALSE)</f>
        <v>295.83999999999997</v>
      </c>
      <c r="T15" s="8">
        <f>VLOOKUP(B15,'Razzball Projections'!$B$2:$W$322,18,FALSE)</f>
        <v>295.83999999999997</v>
      </c>
      <c r="U15" s="8">
        <f>VLOOKUP(B15,'Razzball Projections'!$B$2:$W$322,19,FALSE)</f>
        <v>295.83999999999997</v>
      </c>
      <c r="V15" s="7">
        <f>VLOOKUP(B15,'Razzball Projections'!$B$2:$W$322,20,FALSE)</f>
        <v>15</v>
      </c>
      <c r="W15" s="7">
        <f>VLOOKUP(B15,'Razzball Projections'!$B$2:$W$322,21,FALSE)</f>
        <v>13</v>
      </c>
      <c r="X15" s="7">
        <f>VLOOKUP(B15,'Razzball Projections'!$B$2:$W$322,22,FALSE)</f>
        <v>11</v>
      </c>
    </row>
    <row r="16" spans="1:24">
      <c r="A16" s="6">
        <v>14</v>
      </c>
      <c r="B16" s="3" t="str">
        <f>'Razzball Projections'!B15</f>
        <v>Robert Griffin III</v>
      </c>
      <c r="C16" s="1" t="str">
        <f>VLOOKUP(B16,'Razzball Projections'!$B$2:$W$322,2,FALSE)</f>
        <v>QB</v>
      </c>
      <c r="D16" s="1" t="str">
        <f>VLOOKUP(B16,'Razzball Projections'!$B$2:$W$322,3,FALSE)</f>
        <v>WAS</v>
      </c>
      <c r="E16" s="4">
        <f>VLOOKUP(B16,'Cheat Sheet'!$B$3:$E$323,4,FALSE)</f>
        <v>0</v>
      </c>
      <c r="F16" s="1">
        <f>VLOOKUP(B16,'Razzball Projections'!$B$2:$W$322,4,FALSE)</f>
        <v>511</v>
      </c>
      <c r="G16" s="1">
        <f>VLOOKUP(B16,'Razzball Projections'!$B$2:$W$322,5,FALSE)</f>
        <v>305</v>
      </c>
      <c r="H16" s="1">
        <f>VLOOKUP(B16,'Razzball Projections'!$B$2:$W$322,6,FALSE)</f>
        <v>59.7</v>
      </c>
      <c r="I16" s="1">
        <f>VLOOKUP(B16,'Razzball Projections'!$B$2:$W$322,7,FALSE)</f>
        <v>3711</v>
      </c>
      <c r="J16" s="1">
        <f>VLOOKUP(B16,'Razzball Projections'!$B$2:$W$322,8,FALSE)</f>
        <v>26</v>
      </c>
      <c r="K16" s="1">
        <f>VLOOKUP(B16,'Razzball Projections'!$B$2:$W$322,9,FALSE)</f>
        <v>14</v>
      </c>
      <c r="L16" s="1">
        <f>VLOOKUP(B16,'Razzball Projections'!$B$2:$W$322,10,FALSE)</f>
        <v>87</v>
      </c>
      <c r="M16" s="1">
        <f>VLOOKUP(B16,'Razzball Projections'!$B$2:$W$322,11,FALSE)</f>
        <v>498</v>
      </c>
      <c r="N16" s="1">
        <f>VLOOKUP(B16,'Razzball Projections'!$B$2:$W$322,12,FALSE)</f>
        <v>4</v>
      </c>
      <c r="O16" s="1">
        <f>VLOOKUP(B16,'Razzball Projections'!$B$2:$W$322,13,FALSE)</f>
        <v>2</v>
      </c>
      <c r="P16" s="1">
        <f>VLOOKUP(B16,'Razzball Projections'!$B$2:$W$322,14,FALSE)</f>
        <v>0</v>
      </c>
      <c r="Q16" s="1">
        <f>VLOOKUP(B16,'Razzball Projections'!$B$2:$W$322,15,FALSE)</f>
        <v>0</v>
      </c>
      <c r="R16" s="1">
        <f>VLOOKUP(B16,'Razzball Projections'!$B$2:$W$322,16,FALSE)</f>
        <v>0</v>
      </c>
      <c r="S16" s="8">
        <f>VLOOKUP(B16,'Razzball Projections'!$B$2:$W$322,17,FALSE)</f>
        <v>294.24</v>
      </c>
      <c r="T16" s="8">
        <f>VLOOKUP(B16,'Razzball Projections'!$B$2:$W$322,18,FALSE)</f>
        <v>294.24</v>
      </c>
      <c r="U16" s="8">
        <f>VLOOKUP(B16,'Razzball Projections'!$B$2:$W$322,19,FALSE)</f>
        <v>294.24</v>
      </c>
      <c r="V16" s="7">
        <f>VLOOKUP(B16,'Razzball Projections'!$B$2:$W$322,20,FALSE)</f>
        <v>15</v>
      </c>
      <c r="W16" s="7">
        <f>VLOOKUP(B16,'Razzball Projections'!$B$2:$W$322,21,FALSE)</f>
        <v>13</v>
      </c>
      <c r="X16" s="7">
        <f>VLOOKUP(B16,'Razzball Projections'!$B$2:$W$322,22,FALSE)</f>
        <v>11</v>
      </c>
    </row>
    <row r="17" spans="1:24">
      <c r="A17" s="6">
        <v>15</v>
      </c>
      <c r="B17" s="3" t="str">
        <f>'Razzball Projections'!B16</f>
        <v>Philip Rivers</v>
      </c>
      <c r="C17" s="1" t="str">
        <f>VLOOKUP(B17,'Razzball Projections'!$B$2:$W$322,2,FALSE)</f>
        <v>QB</v>
      </c>
      <c r="D17" s="1" t="str">
        <f>VLOOKUP(B17,'Razzball Projections'!$B$2:$W$322,3,FALSE)</f>
        <v>SD</v>
      </c>
      <c r="E17" s="4">
        <f>VLOOKUP(B17,'Cheat Sheet'!$B$3:$E$323,4,FALSE)</f>
        <v>0</v>
      </c>
      <c r="F17" s="1">
        <f>VLOOKUP(B17,'Razzball Projections'!$B$2:$W$322,4,FALSE)</f>
        <v>578</v>
      </c>
      <c r="G17" s="1">
        <f>VLOOKUP(B17,'Razzball Projections'!$B$2:$W$322,5,FALSE)</f>
        <v>399</v>
      </c>
      <c r="H17" s="1">
        <f>VLOOKUP(B17,'Razzball Projections'!$B$2:$W$322,6,FALSE)</f>
        <v>69</v>
      </c>
      <c r="I17" s="1">
        <f>VLOOKUP(B17,'Razzball Projections'!$B$2:$W$322,7,FALSE)</f>
        <v>4378</v>
      </c>
      <c r="J17" s="1">
        <f>VLOOKUP(B17,'Razzball Projections'!$B$2:$W$322,8,FALSE)</f>
        <v>36</v>
      </c>
      <c r="K17" s="1">
        <f>VLOOKUP(B17,'Razzball Projections'!$B$2:$W$322,9,FALSE)</f>
        <v>11</v>
      </c>
      <c r="L17" s="1">
        <f>VLOOKUP(B17,'Razzball Projections'!$B$2:$W$322,10,FALSE)</f>
        <v>24</v>
      </c>
      <c r="M17" s="1">
        <f>VLOOKUP(B17,'Razzball Projections'!$B$2:$W$322,11,FALSE)</f>
        <v>41</v>
      </c>
      <c r="N17" s="1">
        <f>VLOOKUP(B17,'Razzball Projections'!$B$2:$W$322,12,FALSE)</f>
        <v>0</v>
      </c>
      <c r="O17" s="1">
        <f>VLOOKUP(B17,'Razzball Projections'!$B$2:$W$322,13,FALSE)</f>
        <v>4</v>
      </c>
      <c r="P17" s="1">
        <f>VLOOKUP(B17,'Razzball Projections'!$B$2:$W$322,14,FALSE)</f>
        <v>0</v>
      </c>
      <c r="Q17" s="1">
        <f>VLOOKUP(B17,'Razzball Projections'!$B$2:$W$322,15,FALSE)</f>
        <v>0</v>
      </c>
      <c r="R17" s="1">
        <f>VLOOKUP(B17,'Razzball Projections'!$B$2:$W$322,16,FALSE)</f>
        <v>0</v>
      </c>
      <c r="S17" s="8">
        <f>VLOOKUP(B17,'Razzball Projections'!$B$2:$W$322,17,FALSE)</f>
        <v>294.22000000000003</v>
      </c>
      <c r="T17" s="8">
        <f>VLOOKUP(B17,'Razzball Projections'!$B$2:$W$322,18,FALSE)</f>
        <v>294.22000000000003</v>
      </c>
      <c r="U17" s="8">
        <f>VLOOKUP(B17,'Razzball Projections'!$B$2:$W$322,19,FALSE)</f>
        <v>294.22000000000003</v>
      </c>
      <c r="V17" s="7">
        <f>VLOOKUP(B17,'Razzball Projections'!$B$2:$W$322,20,FALSE)</f>
        <v>13</v>
      </c>
      <c r="W17" s="7">
        <f>VLOOKUP(B17,'Razzball Projections'!$B$2:$W$322,21,FALSE)</f>
        <v>12</v>
      </c>
      <c r="X17" s="7">
        <f>VLOOKUP(B17,'Razzball Projections'!$B$2:$W$322,22,FALSE)</f>
        <v>11</v>
      </c>
    </row>
    <row r="18" spans="1:24">
      <c r="A18" s="6">
        <v>16</v>
      </c>
      <c r="B18" s="3" t="str">
        <f>'Razzball Projections'!B17</f>
        <v>Demaryius Thomas</v>
      </c>
      <c r="C18" s="1" t="str">
        <f>VLOOKUP(B18,'Razzball Projections'!$B$2:$W$322,2,FALSE)</f>
        <v>WR</v>
      </c>
      <c r="D18" s="1" t="str">
        <f>VLOOKUP(B18,'Razzball Projections'!$B$2:$W$322,3,FALSE)</f>
        <v>DEN</v>
      </c>
      <c r="E18" s="4">
        <f>VLOOKUP(B18,'Cheat Sheet'!$B$3:$E$323,4,FALSE)</f>
        <v>0</v>
      </c>
      <c r="F18" s="1">
        <f>VLOOKUP(B18,'Razzball Projections'!$B$2:$W$322,4,FALSE)</f>
        <v>0</v>
      </c>
      <c r="G18" s="1">
        <f>VLOOKUP(B18,'Razzball Projections'!$B$2:$W$322,5,FALSE)</f>
        <v>0</v>
      </c>
      <c r="H18" s="1">
        <f>VLOOKUP(B18,'Razzball Projections'!$B$2:$W$322,6,FALSE)</f>
        <v>0</v>
      </c>
      <c r="I18" s="1">
        <f>VLOOKUP(B18,'Razzball Projections'!$B$2:$W$322,7,FALSE)</f>
        <v>0</v>
      </c>
      <c r="J18" s="1">
        <f>VLOOKUP(B18,'Razzball Projections'!$B$2:$W$322,8,FALSE)</f>
        <v>0</v>
      </c>
      <c r="K18" s="1">
        <f>VLOOKUP(B18,'Razzball Projections'!$B$2:$W$322,9,FALSE)</f>
        <v>0</v>
      </c>
      <c r="L18" s="1">
        <f>VLOOKUP(B18,'Razzball Projections'!$B$2:$W$322,10,FALSE)</f>
        <v>0</v>
      </c>
      <c r="M18" s="1">
        <f>VLOOKUP(B18,'Razzball Projections'!$B$2:$W$322,11,FALSE)</f>
        <v>0</v>
      </c>
      <c r="N18" s="1">
        <f>VLOOKUP(B18,'Razzball Projections'!$B$2:$W$322,12,FALSE)</f>
        <v>0</v>
      </c>
      <c r="O18" s="1">
        <f>VLOOKUP(B18,'Razzball Projections'!$B$2:$W$322,13,FALSE)</f>
        <v>1</v>
      </c>
      <c r="P18" s="1">
        <f>VLOOKUP(B18,'Razzball Projections'!$B$2:$W$322,14,FALSE)</f>
        <v>89</v>
      </c>
      <c r="Q18" s="1">
        <f>VLOOKUP(B18,'Razzball Projections'!$B$2:$W$322,15,FALSE)</f>
        <v>1342</v>
      </c>
      <c r="R18" s="1">
        <f>VLOOKUP(B18,'Razzball Projections'!$B$2:$W$322,16,FALSE)</f>
        <v>12</v>
      </c>
      <c r="S18" s="8">
        <f>VLOOKUP(B18,'Razzball Projections'!$B$2:$W$322,17,FALSE)</f>
        <v>205.2</v>
      </c>
      <c r="T18" s="8">
        <f>VLOOKUP(B18,'Razzball Projections'!$B$2:$W$322,18,FALSE)</f>
        <v>249.7</v>
      </c>
      <c r="U18" s="8">
        <f>VLOOKUP(B18,'Razzball Projections'!$B$2:$W$322,19,FALSE)</f>
        <v>294.2</v>
      </c>
      <c r="V18" s="7">
        <f>VLOOKUP(B18,'Razzball Projections'!$B$2:$W$322,20,FALSE)</f>
        <v>43</v>
      </c>
      <c r="W18" s="7">
        <f>VLOOKUP(B18,'Razzball Projections'!$B$2:$W$322,21,FALSE)</f>
        <v>45</v>
      </c>
      <c r="X18" s="7">
        <f>VLOOKUP(B18,'Razzball Projections'!$B$2:$W$322,22,FALSE)</f>
        <v>45</v>
      </c>
    </row>
    <row r="19" spans="1:24">
      <c r="A19" s="6">
        <v>17</v>
      </c>
      <c r="B19" s="3" t="str">
        <f>'Razzball Projections'!B18</f>
        <v>Julio Jones</v>
      </c>
      <c r="C19" s="1" t="str">
        <f>VLOOKUP(B19,'Razzball Projections'!$B$2:$W$322,2,FALSE)</f>
        <v>WR</v>
      </c>
      <c r="D19" s="1" t="str">
        <f>VLOOKUP(B19,'Razzball Projections'!$B$2:$W$322,3,FALSE)</f>
        <v>ATL</v>
      </c>
      <c r="E19" s="4">
        <f>VLOOKUP(B19,'Cheat Sheet'!$B$3:$E$323,4,FALSE)</f>
        <v>0</v>
      </c>
      <c r="F19" s="1">
        <f>VLOOKUP(B19,'Razzball Projections'!$B$2:$W$322,4,FALSE)</f>
        <v>0</v>
      </c>
      <c r="G19" s="1">
        <f>VLOOKUP(B19,'Razzball Projections'!$B$2:$W$322,5,FALSE)</f>
        <v>0</v>
      </c>
      <c r="H19" s="1">
        <f>VLOOKUP(B19,'Razzball Projections'!$B$2:$W$322,6,FALSE)</f>
        <v>0</v>
      </c>
      <c r="I19" s="1">
        <f>VLOOKUP(B19,'Razzball Projections'!$B$2:$W$322,7,FALSE)</f>
        <v>0</v>
      </c>
      <c r="J19" s="1">
        <f>VLOOKUP(B19,'Razzball Projections'!$B$2:$W$322,8,FALSE)</f>
        <v>0</v>
      </c>
      <c r="K19" s="1">
        <f>VLOOKUP(B19,'Razzball Projections'!$B$2:$W$322,9,FALSE)</f>
        <v>0</v>
      </c>
      <c r="L19" s="1">
        <f>VLOOKUP(B19,'Razzball Projections'!$B$2:$W$322,10,FALSE)</f>
        <v>2</v>
      </c>
      <c r="M19" s="1">
        <f>VLOOKUP(B19,'Razzball Projections'!$B$2:$W$322,11,FALSE)</f>
        <v>22</v>
      </c>
      <c r="N19" s="1">
        <f>VLOOKUP(B19,'Razzball Projections'!$B$2:$W$322,12,FALSE)</f>
        <v>0</v>
      </c>
      <c r="O19" s="1">
        <f>VLOOKUP(B19,'Razzball Projections'!$B$2:$W$322,13,FALSE)</f>
        <v>1</v>
      </c>
      <c r="P19" s="1">
        <f>VLOOKUP(B19,'Razzball Projections'!$B$2:$W$322,14,FALSE)</f>
        <v>88</v>
      </c>
      <c r="Q19" s="1">
        <f>VLOOKUP(B19,'Razzball Projections'!$B$2:$W$322,15,FALSE)</f>
        <v>1374</v>
      </c>
      <c r="R19" s="1">
        <f>VLOOKUP(B19,'Razzball Projections'!$B$2:$W$322,16,FALSE)</f>
        <v>10</v>
      </c>
      <c r="S19" s="8">
        <f>VLOOKUP(B19,'Razzball Projections'!$B$2:$W$322,17,FALSE)</f>
        <v>199.2</v>
      </c>
      <c r="T19" s="8">
        <f>VLOOKUP(B19,'Razzball Projections'!$B$2:$W$322,18,FALSE)</f>
        <v>243.2</v>
      </c>
      <c r="U19" s="8">
        <f>VLOOKUP(B19,'Razzball Projections'!$B$2:$W$322,19,FALSE)</f>
        <v>287.2</v>
      </c>
      <c r="V19" s="7">
        <f>VLOOKUP(B19,'Razzball Projections'!$B$2:$W$322,20,FALSE)</f>
        <v>36</v>
      </c>
      <c r="W19" s="7">
        <f>VLOOKUP(B19,'Razzball Projections'!$B$2:$W$322,21,FALSE)</f>
        <v>38</v>
      </c>
      <c r="X19" s="7">
        <f>VLOOKUP(B19,'Razzball Projections'!$B$2:$W$322,22,FALSE)</f>
        <v>39</v>
      </c>
    </row>
    <row r="20" spans="1:24">
      <c r="A20" s="6">
        <v>18</v>
      </c>
      <c r="B20" s="3" t="str">
        <f>'Razzball Projections'!B19</f>
        <v>Tony Romo</v>
      </c>
      <c r="C20" s="1" t="str">
        <f>VLOOKUP(B20,'Razzball Projections'!$B$2:$W$322,2,FALSE)</f>
        <v>QB</v>
      </c>
      <c r="D20" s="1" t="str">
        <f>VLOOKUP(B20,'Razzball Projections'!$B$2:$W$322,3,FALSE)</f>
        <v>DAL</v>
      </c>
      <c r="E20" s="4">
        <f>VLOOKUP(B20,'Cheat Sheet'!$B$3:$E$323,4,FALSE)</f>
        <v>0</v>
      </c>
      <c r="F20" s="1">
        <f>VLOOKUP(B20,'Razzball Projections'!$B$2:$W$322,4,FALSE)</f>
        <v>658</v>
      </c>
      <c r="G20" s="1">
        <f>VLOOKUP(B20,'Razzball Projections'!$B$2:$W$322,5,FALSE)</f>
        <v>411</v>
      </c>
      <c r="H20" s="1">
        <f>VLOOKUP(B20,'Razzball Projections'!$B$2:$W$322,6,FALSE)</f>
        <v>62.5</v>
      </c>
      <c r="I20" s="1">
        <f>VLOOKUP(B20,'Razzball Projections'!$B$2:$W$322,7,FALSE)</f>
        <v>4578</v>
      </c>
      <c r="J20" s="1">
        <f>VLOOKUP(B20,'Razzball Projections'!$B$2:$W$322,8,FALSE)</f>
        <v>36</v>
      </c>
      <c r="K20" s="1">
        <f>VLOOKUP(B20,'Razzball Projections'!$B$2:$W$322,9,FALSE)</f>
        <v>21</v>
      </c>
      <c r="L20" s="1">
        <f>VLOOKUP(B20,'Razzball Projections'!$B$2:$W$322,10,FALSE)</f>
        <v>22</v>
      </c>
      <c r="M20" s="1">
        <f>VLOOKUP(B20,'Razzball Projections'!$B$2:$W$322,11,FALSE)</f>
        <v>38</v>
      </c>
      <c r="N20" s="1">
        <f>VLOOKUP(B20,'Razzball Projections'!$B$2:$W$322,12,FALSE)</f>
        <v>1</v>
      </c>
      <c r="O20" s="1">
        <f>VLOOKUP(B20,'Razzball Projections'!$B$2:$W$322,13,FALSE)</f>
        <v>3</v>
      </c>
      <c r="P20" s="1">
        <f>VLOOKUP(B20,'Razzball Projections'!$B$2:$W$322,14,FALSE)</f>
        <v>0</v>
      </c>
      <c r="Q20" s="1">
        <f>VLOOKUP(B20,'Razzball Projections'!$B$2:$W$322,15,FALSE)</f>
        <v>0</v>
      </c>
      <c r="R20" s="1">
        <f>VLOOKUP(B20,'Razzball Projections'!$B$2:$W$322,16,FALSE)</f>
        <v>0</v>
      </c>
      <c r="S20" s="8">
        <f>VLOOKUP(B20,'Razzball Projections'!$B$2:$W$322,17,FALSE)</f>
        <v>286.92</v>
      </c>
      <c r="T20" s="8">
        <f>VLOOKUP(B20,'Razzball Projections'!$B$2:$W$322,18,FALSE)</f>
        <v>286.92</v>
      </c>
      <c r="U20" s="8">
        <f>VLOOKUP(B20,'Razzball Projections'!$B$2:$W$322,19,FALSE)</f>
        <v>286.92</v>
      </c>
      <c r="V20" s="7">
        <f>VLOOKUP(B20,'Razzball Projections'!$B$2:$W$322,20,FALSE)</f>
        <v>13</v>
      </c>
      <c r="W20" s="7">
        <f>VLOOKUP(B20,'Razzball Projections'!$B$2:$W$322,21,FALSE)</f>
        <v>12</v>
      </c>
      <c r="X20" s="7">
        <f>VLOOKUP(B20,'Razzball Projections'!$B$2:$W$322,22,FALSE)</f>
        <v>11</v>
      </c>
    </row>
    <row r="21" spans="1:24">
      <c r="A21" s="6">
        <v>19</v>
      </c>
      <c r="B21" s="3" t="str">
        <f>'Razzball Projections'!B20</f>
        <v>Dez Bryant</v>
      </c>
      <c r="C21" s="1" t="str">
        <f>VLOOKUP(B21,'Razzball Projections'!$B$2:$W$322,2,FALSE)</f>
        <v>WR</v>
      </c>
      <c r="D21" s="1" t="str">
        <f>VLOOKUP(B21,'Razzball Projections'!$B$2:$W$322,3,FALSE)</f>
        <v>DAL</v>
      </c>
      <c r="E21" s="4">
        <f>VLOOKUP(B21,'Cheat Sheet'!$B$3:$E$323,4,FALSE)</f>
        <v>0</v>
      </c>
      <c r="F21" s="1">
        <f>VLOOKUP(B21,'Razzball Projections'!$B$2:$W$322,4,FALSE)</f>
        <v>0</v>
      </c>
      <c r="G21" s="1">
        <f>VLOOKUP(B21,'Razzball Projections'!$B$2:$W$322,5,FALSE)</f>
        <v>0</v>
      </c>
      <c r="H21" s="1">
        <f>VLOOKUP(B21,'Razzball Projections'!$B$2:$W$322,6,FALSE)</f>
        <v>0</v>
      </c>
      <c r="I21" s="1">
        <f>VLOOKUP(B21,'Razzball Projections'!$B$2:$W$322,7,FALSE)</f>
        <v>0</v>
      </c>
      <c r="J21" s="1">
        <f>VLOOKUP(B21,'Razzball Projections'!$B$2:$W$322,8,FALSE)</f>
        <v>0</v>
      </c>
      <c r="K21" s="1">
        <f>VLOOKUP(B21,'Razzball Projections'!$B$2:$W$322,9,FALSE)</f>
        <v>0</v>
      </c>
      <c r="L21" s="1">
        <f>VLOOKUP(B21,'Razzball Projections'!$B$2:$W$322,10,FALSE)</f>
        <v>2</v>
      </c>
      <c r="M21" s="1">
        <f>VLOOKUP(B21,'Razzball Projections'!$B$2:$W$322,11,FALSE)</f>
        <v>8</v>
      </c>
      <c r="N21" s="1">
        <f>VLOOKUP(B21,'Razzball Projections'!$B$2:$W$322,12,FALSE)</f>
        <v>0</v>
      </c>
      <c r="O21" s="1">
        <f>VLOOKUP(B21,'Razzball Projections'!$B$2:$W$322,13,FALSE)</f>
        <v>1</v>
      </c>
      <c r="P21" s="1">
        <f>VLOOKUP(B21,'Razzball Projections'!$B$2:$W$322,14,FALSE)</f>
        <v>95</v>
      </c>
      <c r="Q21" s="1">
        <f>VLOOKUP(B21,'Razzball Projections'!$B$2:$W$322,15,FALSE)</f>
        <v>1315</v>
      </c>
      <c r="R21" s="1">
        <f>VLOOKUP(B21,'Razzball Projections'!$B$2:$W$322,16,FALSE)</f>
        <v>10</v>
      </c>
      <c r="S21" s="8">
        <f>VLOOKUP(B21,'Razzball Projections'!$B$2:$W$322,17,FALSE)</f>
        <v>190.3</v>
      </c>
      <c r="T21" s="8">
        <f>VLOOKUP(B21,'Razzball Projections'!$B$2:$W$322,18,FALSE)</f>
        <v>237.8</v>
      </c>
      <c r="U21" s="8">
        <f>VLOOKUP(B21,'Razzball Projections'!$B$2:$W$322,19,FALSE)</f>
        <v>285.3</v>
      </c>
      <c r="V21" s="7">
        <f>VLOOKUP(B21,'Razzball Projections'!$B$2:$W$322,20,FALSE)</f>
        <v>38</v>
      </c>
      <c r="W21" s="7">
        <f>VLOOKUP(B21,'Razzball Projections'!$B$2:$W$322,21,FALSE)</f>
        <v>40</v>
      </c>
      <c r="X21" s="7">
        <f>VLOOKUP(B21,'Razzball Projections'!$B$2:$W$322,22,FALSE)</f>
        <v>42</v>
      </c>
    </row>
    <row r="22" spans="1:24">
      <c r="A22" s="6">
        <v>20</v>
      </c>
      <c r="B22" s="3" t="str">
        <f>'Razzball Projections'!B21</f>
        <v>LeSean McCoy</v>
      </c>
      <c r="C22" s="1" t="str">
        <f>VLOOKUP(B22,'Razzball Projections'!$B$2:$W$322,2,FALSE)</f>
        <v>RB</v>
      </c>
      <c r="D22" s="1" t="str">
        <f>VLOOKUP(B22,'Razzball Projections'!$B$2:$W$322,3,FALSE)</f>
        <v>PHI</v>
      </c>
      <c r="E22" s="4">
        <f>VLOOKUP(B22,'Cheat Sheet'!$B$3:$E$323,4,FALSE)</f>
        <v>0</v>
      </c>
      <c r="F22" s="1">
        <f>VLOOKUP(B22,'Razzball Projections'!$B$2:$W$322,4,FALSE)</f>
        <v>0</v>
      </c>
      <c r="G22" s="1">
        <f>VLOOKUP(B22,'Razzball Projections'!$B$2:$W$322,5,FALSE)</f>
        <v>0</v>
      </c>
      <c r="H22" s="1">
        <f>VLOOKUP(B22,'Razzball Projections'!$B$2:$W$322,6,FALSE)</f>
        <v>0</v>
      </c>
      <c r="I22" s="1">
        <f>VLOOKUP(B22,'Razzball Projections'!$B$2:$W$322,7,FALSE)</f>
        <v>0</v>
      </c>
      <c r="J22" s="1">
        <f>VLOOKUP(B22,'Razzball Projections'!$B$2:$W$322,8,FALSE)</f>
        <v>0</v>
      </c>
      <c r="K22" s="1">
        <f>VLOOKUP(B22,'Razzball Projections'!$B$2:$W$322,9,FALSE)</f>
        <v>0</v>
      </c>
      <c r="L22" s="1">
        <f>VLOOKUP(B22,'Razzball Projections'!$B$2:$W$322,10,FALSE)</f>
        <v>261</v>
      </c>
      <c r="M22" s="1">
        <f>VLOOKUP(B22,'Razzball Projections'!$B$2:$W$322,11,FALSE)</f>
        <v>1199</v>
      </c>
      <c r="N22" s="1">
        <f>VLOOKUP(B22,'Razzball Projections'!$B$2:$W$322,12,FALSE)</f>
        <v>8</v>
      </c>
      <c r="O22" s="1">
        <f>VLOOKUP(B22,'Razzball Projections'!$B$2:$W$322,13,FALSE)</f>
        <v>2</v>
      </c>
      <c r="P22" s="1">
        <f>VLOOKUP(B22,'Razzball Projections'!$B$2:$W$322,14,FALSE)</f>
        <v>37</v>
      </c>
      <c r="Q22" s="1">
        <f>VLOOKUP(B22,'Razzball Projections'!$B$2:$W$322,15,FALSE)</f>
        <v>465</v>
      </c>
      <c r="R22" s="1">
        <f>VLOOKUP(B22,'Razzball Projections'!$B$2:$W$322,16,FALSE)</f>
        <v>6</v>
      </c>
      <c r="S22" s="8">
        <f>VLOOKUP(B22,'Razzball Projections'!$B$2:$W$322,17,FALSE)</f>
        <v>246.4</v>
      </c>
      <c r="T22" s="8">
        <f>VLOOKUP(B22,'Razzball Projections'!$B$2:$W$322,18,FALSE)</f>
        <v>264.89999999999998</v>
      </c>
      <c r="U22" s="8">
        <f>VLOOKUP(B22,'Razzball Projections'!$B$2:$W$322,19,FALSE)</f>
        <v>283.39999999999998</v>
      </c>
      <c r="V22" s="7">
        <f>VLOOKUP(B22,'Razzball Projections'!$B$2:$W$322,20,FALSE)</f>
        <v>52</v>
      </c>
      <c r="W22" s="7">
        <f>VLOOKUP(B22,'Razzball Projections'!$B$2:$W$322,21,FALSE)</f>
        <v>47</v>
      </c>
      <c r="X22" s="7">
        <f>VLOOKUP(B22,'Razzball Projections'!$B$2:$W$322,22,FALSE)</f>
        <v>44</v>
      </c>
    </row>
    <row r="23" spans="1:24">
      <c r="A23" s="6">
        <v>21</v>
      </c>
      <c r="B23" s="3" t="str">
        <f>'Razzball Projections'!B22</f>
        <v>Brandon Marshall</v>
      </c>
      <c r="C23" s="1" t="str">
        <f>VLOOKUP(B23,'Razzball Projections'!$B$2:$W$322,2,FALSE)</f>
        <v>WR</v>
      </c>
      <c r="D23" s="1" t="str">
        <f>VLOOKUP(B23,'Razzball Projections'!$B$2:$W$322,3,FALSE)</f>
        <v>CHI</v>
      </c>
      <c r="E23" s="4">
        <f>VLOOKUP(B23,'Cheat Sheet'!$B$3:$E$323,4,FALSE)</f>
        <v>0</v>
      </c>
      <c r="F23" s="1">
        <f>VLOOKUP(B23,'Razzball Projections'!$B$2:$W$322,4,FALSE)</f>
        <v>0</v>
      </c>
      <c r="G23" s="1">
        <f>VLOOKUP(B23,'Razzball Projections'!$B$2:$W$322,5,FALSE)</f>
        <v>0</v>
      </c>
      <c r="H23" s="1">
        <f>VLOOKUP(B23,'Razzball Projections'!$B$2:$W$322,6,FALSE)</f>
        <v>0</v>
      </c>
      <c r="I23" s="1">
        <f>VLOOKUP(B23,'Razzball Projections'!$B$2:$W$322,7,FALSE)</f>
        <v>0</v>
      </c>
      <c r="J23" s="1">
        <f>VLOOKUP(B23,'Razzball Projections'!$B$2:$W$322,8,FALSE)</f>
        <v>0</v>
      </c>
      <c r="K23" s="1">
        <f>VLOOKUP(B23,'Razzball Projections'!$B$2:$W$322,9,FALSE)</f>
        <v>0</v>
      </c>
      <c r="L23" s="1">
        <f>VLOOKUP(B23,'Razzball Projections'!$B$2:$W$322,10,FALSE)</f>
        <v>0</v>
      </c>
      <c r="M23" s="1">
        <f>VLOOKUP(B23,'Razzball Projections'!$B$2:$W$322,11,FALSE)</f>
        <v>0</v>
      </c>
      <c r="N23" s="1">
        <f>VLOOKUP(B23,'Razzball Projections'!$B$2:$W$322,12,FALSE)</f>
        <v>0</v>
      </c>
      <c r="O23" s="1">
        <f>VLOOKUP(B23,'Razzball Projections'!$B$2:$W$322,13,FALSE)</f>
        <v>0</v>
      </c>
      <c r="P23" s="1">
        <f>VLOOKUP(B23,'Razzball Projections'!$B$2:$W$322,14,FALSE)</f>
        <v>96</v>
      </c>
      <c r="Q23" s="1">
        <f>VLOOKUP(B23,'Razzball Projections'!$B$2:$W$322,15,FALSE)</f>
        <v>1255</v>
      </c>
      <c r="R23" s="1">
        <f>VLOOKUP(B23,'Razzball Projections'!$B$2:$W$322,16,FALSE)</f>
        <v>10</v>
      </c>
      <c r="S23" s="8">
        <f>VLOOKUP(B23,'Razzball Projections'!$B$2:$W$322,17,FALSE)</f>
        <v>185.5</v>
      </c>
      <c r="T23" s="8">
        <f>VLOOKUP(B23,'Razzball Projections'!$B$2:$W$322,18,FALSE)</f>
        <v>233.5</v>
      </c>
      <c r="U23" s="8">
        <f>VLOOKUP(B23,'Razzball Projections'!$B$2:$W$322,19,FALSE)</f>
        <v>281.5</v>
      </c>
      <c r="V23" s="7">
        <f>VLOOKUP(B23,'Razzball Projections'!$B$2:$W$322,20,FALSE)</f>
        <v>35</v>
      </c>
      <c r="W23" s="7">
        <f>VLOOKUP(B23,'Razzball Projections'!$B$2:$W$322,21,FALSE)</f>
        <v>39</v>
      </c>
      <c r="X23" s="7">
        <f>VLOOKUP(B23,'Razzball Projections'!$B$2:$W$322,22,FALSE)</f>
        <v>41</v>
      </c>
    </row>
    <row r="24" spans="1:24">
      <c r="A24" s="6">
        <v>22</v>
      </c>
      <c r="B24" s="3" t="str">
        <f>'Razzball Projections'!B23</f>
        <v>Eddie Lacy</v>
      </c>
      <c r="C24" s="1" t="str">
        <f>VLOOKUP(B24,'Razzball Projections'!$B$2:$W$322,2,FALSE)</f>
        <v>RB</v>
      </c>
      <c r="D24" s="1" t="str">
        <f>VLOOKUP(B24,'Razzball Projections'!$B$2:$W$322,3,FALSE)</f>
        <v>GB</v>
      </c>
      <c r="E24" s="4">
        <f>VLOOKUP(B24,'Cheat Sheet'!$B$3:$E$323,4,FALSE)</f>
        <v>0</v>
      </c>
      <c r="F24" s="1">
        <f>VLOOKUP(B24,'Razzball Projections'!$B$2:$W$322,4,FALSE)</f>
        <v>0</v>
      </c>
      <c r="G24" s="1">
        <f>VLOOKUP(B24,'Razzball Projections'!$B$2:$W$322,5,FALSE)</f>
        <v>0</v>
      </c>
      <c r="H24" s="1">
        <f>VLOOKUP(B24,'Razzball Projections'!$B$2:$W$322,6,FALSE)</f>
        <v>0</v>
      </c>
      <c r="I24" s="1">
        <f>VLOOKUP(B24,'Razzball Projections'!$B$2:$W$322,7,FALSE)</f>
        <v>0</v>
      </c>
      <c r="J24" s="1">
        <f>VLOOKUP(B24,'Razzball Projections'!$B$2:$W$322,8,FALSE)</f>
        <v>0</v>
      </c>
      <c r="K24" s="1">
        <f>VLOOKUP(B24,'Razzball Projections'!$B$2:$W$322,9,FALSE)</f>
        <v>0</v>
      </c>
      <c r="L24" s="1">
        <f>VLOOKUP(B24,'Razzball Projections'!$B$2:$W$322,10,FALSE)</f>
        <v>276</v>
      </c>
      <c r="M24" s="1">
        <f>VLOOKUP(B24,'Razzball Projections'!$B$2:$W$322,11,FALSE)</f>
        <v>1317</v>
      </c>
      <c r="N24" s="1">
        <f>VLOOKUP(B24,'Razzball Projections'!$B$2:$W$322,12,FALSE)</f>
        <v>13</v>
      </c>
      <c r="O24" s="1">
        <f>VLOOKUP(B24,'Razzball Projections'!$B$2:$W$322,13,FALSE)</f>
        <v>2</v>
      </c>
      <c r="P24" s="1">
        <f>VLOOKUP(B24,'Razzball Projections'!$B$2:$W$322,14,FALSE)</f>
        <v>41</v>
      </c>
      <c r="Q24" s="1">
        <f>VLOOKUP(B24,'Razzball Projections'!$B$2:$W$322,15,FALSE)</f>
        <v>278</v>
      </c>
      <c r="R24" s="1">
        <f>VLOOKUP(B24,'Razzball Projections'!$B$2:$W$322,16,FALSE)</f>
        <v>1</v>
      </c>
      <c r="S24" s="8">
        <f>VLOOKUP(B24,'Razzball Projections'!$B$2:$W$322,17,FALSE)</f>
        <v>239.5</v>
      </c>
      <c r="T24" s="8">
        <f>VLOOKUP(B24,'Razzball Projections'!$B$2:$W$322,18,FALSE)</f>
        <v>260</v>
      </c>
      <c r="U24" s="8">
        <f>VLOOKUP(B24,'Razzball Projections'!$B$2:$W$322,19,FALSE)</f>
        <v>280.5</v>
      </c>
      <c r="V24" s="7">
        <f>VLOOKUP(B24,'Razzball Projections'!$B$2:$W$322,20,FALSE)</f>
        <v>44</v>
      </c>
      <c r="W24" s="7">
        <f>VLOOKUP(B24,'Razzball Projections'!$B$2:$W$322,21,FALSE)</f>
        <v>39</v>
      </c>
      <c r="X24" s="7">
        <f>VLOOKUP(B24,'Razzball Projections'!$B$2:$W$322,22,FALSE)</f>
        <v>35</v>
      </c>
    </row>
    <row r="25" spans="1:24">
      <c r="A25" s="6">
        <v>23</v>
      </c>
      <c r="B25" s="3" t="str">
        <f>'Razzball Projections'!B24</f>
        <v>Nick Foles</v>
      </c>
      <c r="C25" s="1" t="str">
        <f>VLOOKUP(B25,'Razzball Projections'!$B$2:$W$322,2,FALSE)</f>
        <v>QB</v>
      </c>
      <c r="D25" s="1" t="str">
        <f>VLOOKUP(B25,'Razzball Projections'!$B$2:$W$322,3,FALSE)</f>
        <v>PHI</v>
      </c>
      <c r="E25" s="4">
        <f>VLOOKUP(B25,'Cheat Sheet'!$B$3:$E$323,4,FALSE)</f>
        <v>0</v>
      </c>
      <c r="F25" s="1">
        <f>VLOOKUP(B25,'Razzball Projections'!$B$2:$W$322,4,FALSE)</f>
        <v>562</v>
      </c>
      <c r="G25" s="1">
        <f>VLOOKUP(B25,'Razzball Projections'!$B$2:$W$322,5,FALSE)</f>
        <v>362</v>
      </c>
      <c r="H25" s="1">
        <f>VLOOKUP(B25,'Razzball Projections'!$B$2:$W$322,6,FALSE)</f>
        <v>64.400000000000006</v>
      </c>
      <c r="I25" s="1">
        <f>VLOOKUP(B25,'Razzball Projections'!$B$2:$W$322,7,FALSE)</f>
        <v>3928</v>
      </c>
      <c r="J25" s="1">
        <f>VLOOKUP(B25,'Razzball Projections'!$B$2:$W$322,8,FALSE)</f>
        <v>31</v>
      </c>
      <c r="K25" s="1">
        <f>VLOOKUP(B25,'Razzball Projections'!$B$2:$W$322,9,FALSE)</f>
        <v>13</v>
      </c>
      <c r="L25" s="1">
        <f>VLOOKUP(B25,'Razzball Projections'!$B$2:$W$322,10,FALSE)</f>
        <v>61</v>
      </c>
      <c r="M25" s="1">
        <f>VLOOKUP(B25,'Razzball Projections'!$B$2:$W$322,11,FALSE)</f>
        <v>237</v>
      </c>
      <c r="N25" s="1">
        <f>VLOOKUP(B25,'Razzball Projections'!$B$2:$W$322,12,FALSE)</f>
        <v>1</v>
      </c>
      <c r="O25" s="1">
        <f>VLOOKUP(B25,'Razzball Projections'!$B$2:$W$322,13,FALSE)</f>
        <v>3</v>
      </c>
      <c r="P25" s="1">
        <f>VLOOKUP(B25,'Razzball Projections'!$B$2:$W$322,14,FALSE)</f>
        <v>0</v>
      </c>
      <c r="Q25" s="1">
        <f>VLOOKUP(B25,'Razzball Projections'!$B$2:$W$322,15,FALSE)</f>
        <v>0</v>
      </c>
      <c r="R25" s="1">
        <f>VLOOKUP(B25,'Razzball Projections'!$B$2:$W$322,16,FALSE)</f>
        <v>0</v>
      </c>
      <c r="S25" s="8">
        <f>VLOOKUP(B25,'Razzball Projections'!$B$2:$W$322,17,FALSE)</f>
        <v>278.82</v>
      </c>
      <c r="T25" s="8">
        <f>VLOOKUP(B25,'Razzball Projections'!$B$2:$W$322,18,FALSE)</f>
        <v>278.82</v>
      </c>
      <c r="U25" s="8">
        <f>VLOOKUP(B25,'Razzball Projections'!$B$2:$W$322,19,FALSE)</f>
        <v>278.82</v>
      </c>
      <c r="V25" s="7">
        <f>VLOOKUP(B25,'Razzball Projections'!$B$2:$W$322,20,FALSE)</f>
        <v>15</v>
      </c>
      <c r="W25" s="7">
        <f>VLOOKUP(B25,'Razzball Projections'!$B$2:$W$322,21,FALSE)</f>
        <v>13</v>
      </c>
      <c r="X25" s="7">
        <f>VLOOKUP(B25,'Razzball Projections'!$B$2:$W$322,22,FALSE)</f>
        <v>11</v>
      </c>
    </row>
    <row r="26" spans="1:24">
      <c r="A26" s="6">
        <v>24</v>
      </c>
      <c r="B26" s="3" t="str">
        <f>'Razzball Projections'!B25</f>
        <v>DeMarco Murray</v>
      </c>
      <c r="C26" s="1" t="str">
        <f>VLOOKUP(B26,'Razzball Projections'!$B$2:$W$322,2,FALSE)</f>
        <v>RB</v>
      </c>
      <c r="D26" s="1" t="str">
        <f>VLOOKUP(B26,'Razzball Projections'!$B$2:$W$322,3,FALSE)</f>
        <v>DAL</v>
      </c>
      <c r="E26" s="4">
        <f>VLOOKUP(B26,'Cheat Sheet'!$B$3:$E$323,4,FALSE)</f>
        <v>0</v>
      </c>
      <c r="F26" s="1">
        <f>VLOOKUP(B26,'Razzball Projections'!$B$2:$W$322,4,FALSE)</f>
        <v>0</v>
      </c>
      <c r="G26" s="1">
        <f>VLOOKUP(B26,'Razzball Projections'!$B$2:$W$322,5,FALSE)</f>
        <v>0</v>
      </c>
      <c r="H26" s="1">
        <f>VLOOKUP(B26,'Razzball Projections'!$B$2:$W$322,6,FALSE)</f>
        <v>0</v>
      </c>
      <c r="I26" s="1">
        <f>VLOOKUP(B26,'Razzball Projections'!$B$2:$W$322,7,FALSE)</f>
        <v>0</v>
      </c>
      <c r="J26" s="1">
        <f>VLOOKUP(B26,'Razzball Projections'!$B$2:$W$322,8,FALSE)</f>
        <v>0</v>
      </c>
      <c r="K26" s="1">
        <f>VLOOKUP(B26,'Razzball Projections'!$B$2:$W$322,9,FALSE)</f>
        <v>0</v>
      </c>
      <c r="L26" s="1">
        <f>VLOOKUP(B26,'Razzball Projections'!$B$2:$W$322,10,FALSE)</f>
        <v>249</v>
      </c>
      <c r="M26" s="1">
        <f>VLOOKUP(B26,'Razzball Projections'!$B$2:$W$322,11,FALSE)</f>
        <v>1256</v>
      </c>
      <c r="N26" s="1">
        <f>VLOOKUP(B26,'Razzball Projections'!$B$2:$W$322,12,FALSE)</f>
        <v>8</v>
      </c>
      <c r="O26" s="1">
        <f>VLOOKUP(B26,'Razzball Projections'!$B$2:$W$322,13,FALSE)</f>
        <v>2</v>
      </c>
      <c r="P26" s="1">
        <f>VLOOKUP(B26,'Razzball Projections'!$B$2:$W$322,14,FALSE)</f>
        <v>54</v>
      </c>
      <c r="Q26" s="1">
        <f>VLOOKUP(B26,'Razzball Projections'!$B$2:$W$322,15,FALSE)</f>
        <v>401</v>
      </c>
      <c r="R26" s="1">
        <f>VLOOKUP(B26,'Razzball Projections'!$B$2:$W$322,16,FALSE)</f>
        <v>2</v>
      </c>
      <c r="S26" s="8">
        <f>VLOOKUP(B26,'Razzball Projections'!$B$2:$W$322,17,FALSE)</f>
        <v>221.7</v>
      </c>
      <c r="T26" s="8">
        <f>VLOOKUP(B26,'Razzball Projections'!$B$2:$W$322,18,FALSE)</f>
        <v>248.7</v>
      </c>
      <c r="U26" s="8">
        <f>VLOOKUP(B26,'Razzball Projections'!$B$2:$W$322,19,FALSE)</f>
        <v>275.7</v>
      </c>
      <c r="V26" s="7">
        <f>VLOOKUP(B26,'Razzball Projections'!$B$2:$W$322,20,FALSE)</f>
        <v>37</v>
      </c>
      <c r="W26" s="7">
        <f>VLOOKUP(B26,'Razzball Projections'!$B$2:$W$322,21,FALSE)</f>
        <v>35</v>
      </c>
      <c r="X26" s="7">
        <f>VLOOKUP(B26,'Razzball Projections'!$B$2:$W$322,22,FALSE)</f>
        <v>35</v>
      </c>
    </row>
    <row r="27" spans="1:24">
      <c r="A27" s="6">
        <v>25</v>
      </c>
      <c r="B27" s="3" t="str">
        <f>'Razzball Projections'!B26</f>
        <v>Antonio Brown</v>
      </c>
      <c r="C27" s="1" t="str">
        <f>VLOOKUP(B27,'Razzball Projections'!$B$2:$W$322,2,FALSE)</f>
        <v>WR</v>
      </c>
      <c r="D27" s="1" t="str">
        <f>VLOOKUP(B27,'Razzball Projections'!$B$2:$W$322,3,FALSE)</f>
        <v>PIT</v>
      </c>
      <c r="E27" s="4">
        <f>VLOOKUP(B27,'Cheat Sheet'!$B$3:$E$323,4,FALSE)</f>
        <v>0</v>
      </c>
      <c r="F27" s="1">
        <f>VLOOKUP(B27,'Razzball Projections'!$B$2:$W$322,4,FALSE)</f>
        <v>0</v>
      </c>
      <c r="G27" s="1">
        <f>VLOOKUP(B27,'Razzball Projections'!$B$2:$W$322,5,FALSE)</f>
        <v>0</v>
      </c>
      <c r="H27" s="1">
        <f>VLOOKUP(B27,'Razzball Projections'!$B$2:$W$322,6,FALSE)</f>
        <v>0</v>
      </c>
      <c r="I27" s="1">
        <f>VLOOKUP(B27,'Razzball Projections'!$B$2:$W$322,7,FALSE)</f>
        <v>0</v>
      </c>
      <c r="J27" s="1">
        <f>VLOOKUP(B27,'Razzball Projections'!$B$2:$W$322,8,FALSE)</f>
        <v>0</v>
      </c>
      <c r="K27" s="1">
        <f>VLOOKUP(B27,'Razzball Projections'!$B$2:$W$322,9,FALSE)</f>
        <v>0</v>
      </c>
      <c r="L27" s="1">
        <f>VLOOKUP(B27,'Razzball Projections'!$B$2:$W$322,10,FALSE)</f>
        <v>6</v>
      </c>
      <c r="M27" s="1">
        <f>VLOOKUP(B27,'Razzball Projections'!$B$2:$W$322,11,FALSE)</f>
        <v>39</v>
      </c>
      <c r="N27" s="1">
        <f>VLOOKUP(B27,'Razzball Projections'!$B$2:$W$322,12,FALSE)</f>
        <v>0</v>
      </c>
      <c r="O27" s="1">
        <f>VLOOKUP(B27,'Razzball Projections'!$B$2:$W$322,13,FALSE)</f>
        <v>1</v>
      </c>
      <c r="P27" s="1">
        <f>VLOOKUP(B27,'Razzball Projections'!$B$2:$W$322,14,FALSE)</f>
        <v>96</v>
      </c>
      <c r="Q27" s="1">
        <f>VLOOKUP(B27,'Razzball Projections'!$B$2:$W$322,15,FALSE)</f>
        <v>1311</v>
      </c>
      <c r="R27" s="1">
        <f>VLOOKUP(B27,'Razzball Projections'!$B$2:$W$322,16,FALSE)</f>
        <v>8</v>
      </c>
      <c r="S27" s="8">
        <f>VLOOKUP(B27,'Razzball Projections'!$B$2:$W$322,17,FALSE)</f>
        <v>179</v>
      </c>
      <c r="T27" s="8">
        <f>VLOOKUP(B27,'Razzball Projections'!$B$2:$W$322,18,FALSE)</f>
        <v>227</v>
      </c>
      <c r="U27" s="8">
        <f>VLOOKUP(B27,'Razzball Projections'!$B$2:$W$322,19,FALSE)</f>
        <v>275</v>
      </c>
      <c r="V27" s="7">
        <f>VLOOKUP(B27,'Razzball Projections'!$B$2:$W$322,20,FALSE)</f>
        <v>33</v>
      </c>
      <c r="W27" s="7">
        <f>VLOOKUP(B27,'Razzball Projections'!$B$2:$W$322,21,FALSE)</f>
        <v>37</v>
      </c>
      <c r="X27" s="7">
        <f>VLOOKUP(B27,'Razzball Projections'!$B$2:$W$322,22,FALSE)</f>
        <v>41</v>
      </c>
    </row>
    <row r="28" spans="1:24">
      <c r="A28" s="6">
        <v>26</v>
      </c>
      <c r="B28" s="3" t="str">
        <f>'Razzball Projections'!B27</f>
        <v>Jay Cutler</v>
      </c>
      <c r="C28" s="1" t="str">
        <f>VLOOKUP(B28,'Razzball Projections'!$B$2:$W$322,2,FALSE)</f>
        <v>QB</v>
      </c>
      <c r="D28" s="1" t="str">
        <f>VLOOKUP(B28,'Razzball Projections'!$B$2:$W$322,3,FALSE)</f>
        <v>CHI</v>
      </c>
      <c r="E28" s="4">
        <f>VLOOKUP(B28,'Cheat Sheet'!$B$3:$E$323,4,FALSE)</f>
        <v>0</v>
      </c>
      <c r="F28" s="1">
        <f>VLOOKUP(B28,'Razzball Projections'!$B$2:$W$322,4,FALSE)</f>
        <v>530</v>
      </c>
      <c r="G28" s="1">
        <f>VLOOKUP(B28,'Razzball Projections'!$B$2:$W$322,5,FALSE)</f>
        <v>320</v>
      </c>
      <c r="H28" s="1">
        <f>VLOOKUP(B28,'Razzball Projections'!$B$2:$W$322,6,FALSE)</f>
        <v>60.4</v>
      </c>
      <c r="I28" s="1">
        <f>VLOOKUP(B28,'Razzball Projections'!$B$2:$W$322,7,FALSE)</f>
        <v>3997</v>
      </c>
      <c r="J28" s="1">
        <f>VLOOKUP(B28,'Razzball Projections'!$B$2:$W$322,8,FALSE)</f>
        <v>33</v>
      </c>
      <c r="K28" s="1">
        <f>VLOOKUP(B28,'Razzball Projections'!$B$2:$W$322,9,FALSE)</f>
        <v>17</v>
      </c>
      <c r="L28" s="1">
        <f>VLOOKUP(B28,'Razzball Projections'!$B$2:$W$322,10,FALSE)</f>
        <v>32</v>
      </c>
      <c r="M28" s="1">
        <f>VLOOKUP(B28,'Razzball Projections'!$B$2:$W$322,11,FALSE)</f>
        <v>161</v>
      </c>
      <c r="N28" s="1">
        <f>VLOOKUP(B28,'Razzball Projections'!$B$2:$W$322,12,FALSE)</f>
        <v>1</v>
      </c>
      <c r="O28" s="1">
        <f>VLOOKUP(B28,'Razzball Projections'!$B$2:$W$322,13,FALSE)</f>
        <v>3</v>
      </c>
      <c r="P28" s="1">
        <f>VLOOKUP(B28,'Razzball Projections'!$B$2:$W$322,14,FALSE)</f>
        <v>0</v>
      </c>
      <c r="Q28" s="1">
        <f>VLOOKUP(B28,'Razzball Projections'!$B$2:$W$322,15,FALSE)</f>
        <v>0</v>
      </c>
      <c r="R28" s="1">
        <f>VLOOKUP(B28,'Razzball Projections'!$B$2:$W$322,16,FALSE)</f>
        <v>0</v>
      </c>
      <c r="S28" s="8">
        <f>VLOOKUP(B28,'Razzball Projections'!$B$2:$W$322,17,FALSE)</f>
        <v>273.95</v>
      </c>
      <c r="T28" s="8">
        <f>VLOOKUP(B28,'Razzball Projections'!$B$2:$W$322,18,FALSE)</f>
        <v>273.95</v>
      </c>
      <c r="U28" s="8">
        <f>VLOOKUP(B28,'Razzball Projections'!$B$2:$W$322,19,FALSE)</f>
        <v>273.95</v>
      </c>
      <c r="V28" s="7">
        <f>VLOOKUP(B28,'Razzball Projections'!$B$2:$W$322,20,FALSE)</f>
        <v>13</v>
      </c>
      <c r="W28" s="7">
        <f>VLOOKUP(B28,'Razzball Projections'!$B$2:$W$322,21,FALSE)</f>
        <v>12</v>
      </c>
      <c r="X28" s="7">
        <f>VLOOKUP(B28,'Razzball Projections'!$B$2:$W$322,22,FALSE)</f>
        <v>11</v>
      </c>
    </row>
    <row r="29" spans="1:24">
      <c r="A29" s="6">
        <v>27</v>
      </c>
      <c r="B29" s="3" t="str">
        <f>'Razzball Projections'!B28</f>
        <v>Alshon Jeffery</v>
      </c>
      <c r="C29" s="1" t="str">
        <f>VLOOKUP(B29,'Razzball Projections'!$B$2:$W$322,2,FALSE)</f>
        <v>WR</v>
      </c>
      <c r="D29" s="1" t="str">
        <f>VLOOKUP(B29,'Razzball Projections'!$B$2:$W$322,3,FALSE)</f>
        <v>CHI</v>
      </c>
      <c r="E29" s="4">
        <f>VLOOKUP(B29,'Cheat Sheet'!$B$3:$E$323,4,FALSE)</f>
        <v>0</v>
      </c>
      <c r="F29" s="1">
        <f>VLOOKUP(B29,'Razzball Projections'!$B$2:$W$322,4,FALSE)</f>
        <v>0</v>
      </c>
      <c r="G29" s="1">
        <f>VLOOKUP(B29,'Razzball Projections'!$B$2:$W$322,5,FALSE)</f>
        <v>0</v>
      </c>
      <c r="H29" s="1">
        <f>VLOOKUP(B29,'Razzball Projections'!$B$2:$W$322,6,FALSE)</f>
        <v>0</v>
      </c>
      <c r="I29" s="1">
        <f>VLOOKUP(B29,'Razzball Projections'!$B$2:$W$322,7,FALSE)</f>
        <v>0</v>
      </c>
      <c r="J29" s="1">
        <f>VLOOKUP(B29,'Razzball Projections'!$B$2:$W$322,8,FALSE)</f>
        <v>0</v>
      </c>
      <c r="K29" s="1">
        <f>VLOOKUP(B29,'Razzball Projections'!$B$2:$W$322,9,FALSE)</f>
        <v>0</v>
      </c>
      <c r="L29" s="1">
        <f>VLOOKUP(B29,'Razzball Projections'!$B$2:$W$322,10,FALSE)</f>
        <v>11</v>
      </c>
      <c r="M29" s="1">
        <f>VLOOKUP(B29,'Razzball Projections'!$B$2:$W$322,11,FALSE)</f>
        <v>71</v>
      </c>
      <c r="N29" s="1">
        <f>VLOOKUP(B29,'Razzball Projections'!$B$2:$W$322,12,FALSE)</f>
        <v>1</v>
      </c>
      <c r="O29" s="1">
        <f>VLOOKUP(B29,'Razzball Projections'!$B$2:$W$322,13,FALSE)</f>
        <v>1</v>
      </c>
      <c r="P29" s="1">
        <f>VLOOKUP(B29,'Razzball Projections'!$B$2:$W$322,14,FALSE)</f>
        <v>83</v>
      </c>
      <c r="Q29" s="1">
        <f>VLOOKUP(B29,'Razzball Projections'!$B$2:$W$322,15,FALSE)</f>
        <v>1209</v>
      </c>
      <c r="R29" s="1">
        <f>VLOOKUP(B29,'Razzball Projections'!$B$2:$W$322,16,FALSE)</f>
        <v>9</v>
      </c>
      <c r="S29" s="8">
        <f>VLOOKUP(B29,'Razzball Projections'!$B$2:$W$322,17,FALSE)</f>
        <v>183</v>
      </c>
      <c r="T29" s="8">
        <f>VLOOKUP(B29,'Razzball Projections'!$B$2:$W$322,18,FALSE)</f>
        <v>224.5</v>
      </c>
      <c r="U29" s="8">
        <f>VLOOKUP(B29,'Razzball Projections'!$B$2:$W$322,19,FALSE)</f>
        <v>266</v>
      </c>
      <c r="V29" s="7">
        <f>VLOOKUP(B29,'Razzball Projections'!$B$2:$W$322,20,FALSE)</f>
        <v>33</v>
      </c>
      <c r="W29" s="7">
        <f>VLOOKUP(B29,'Razzball Projections'!$B$2:$W$322,21,FALSE)</f>
        <v>34</v>
      </c>
      <c r="X29" s="7">
        <f>VLOOKUP(B29,'Razzball Projections'!$B$2:$W$322,22,FALSE)</f>
        <v>35</v>
      </c>
    </row>
    <row r="30" spans="1:24">
      <c r="A30" s="6">
        <v>28</v>
      </c>
      <c r="B30" s="3" t="str">
        <f>'Razzball Projections'!B29</f>
        <v>Colin Kaepernick</v>
      </c>
      <c r="C30" s="1" t="str">
        <f>VLOOKUP(B30,'Razzball Projections'!$B$2:$W$322,2,FALSE)</f>
        <v>QB</v>
      </c>
      <c r="D30" s="1" t="str">
        <f>VLOOKUP(B30,'Razzball Projections'!$B$2:$W$322,3,FALSE)</f>
        <v>SF</v>
      </c>
      <c r="E30" s="4">
        <f>VLOOKUP(B30,'Cheat Sheet'!$B$3:$E$323,4,FALSE)</f>
        <v>0</v>
      </c>
      <c r="F30" s="1">
        <f>VLOOKUP(B30,'Razzball Projections'!$B$2:$W$322,4,FALSE)</f>
        <v>432</v>
      </c>
      <c r="G30" s="1">
        <f>VLOOKUP(B30,'Razzball Projections'!$B$2:$W$322,5,FALSE)</f>
        <v>248</v>
      </c>
      <c r="H30" s="1">
        <f>VLOOKUP(B30,'Razzball Projections'!$B$2:$W$322,6,FALSE)</f>
        <v>57.4</v>
      </c>
      <c r="I30" s="1">
        <f>VLOOKUP(B30,'Razzball Projections'!$B$2:$W$322,7,FALSE)</f>
        <v>3345</v>
      </c>
      <c r="J30" s="1">
        <f>VLOOKUP(B30,'Razzball Projections'!$B$2:$W$322,8,FALSE)</f>
        <v>22</v>
      </c>
      <c r="K30" s="1">
        <f>VLOOKUP(B30,'Razzball Projections'!$B$2:$W$322,9,FALSE)</f>
        <v>12</v>
      </c>
      <c r="L30" s="1">
        <f>VLOOKUP(B30,'Razzball Projections'!$B$2:$W$322,10,FALSE)</f>
        <v>98</v>
      </c>
      <c r="M30" s="1">
        <f>VLOOKUP(B30,'Razzball Projections'!$B$2:$W$322,11,FALSE)</f>
        <v>473</v>
      </c>
      <c r="N30" s="1">
        <f>VLOOKUP(B30,'Razzball Projections'!$B$2:$W$322,12,FALSE)</f>
        <v>4</v>
      </c>
      <c r="O30" s="1">
        <f>VLOOKUP(B30,'Razzball Projections'!$B$2:$W$322,13,FALSE)</f>
        <v>2</v>
      </c>
      <c r="P30" s="1">
        <f>VLOOKUP(B30,'Razzball Projections'!$B$2:$W$322,14,FALSE)</f>
        <v>0</v>
      </c>
      <c r="Q30" s="1">
        <f>VLOOKUP(B30,'Razzball Projections'!$B$2:$W$322,15,FALSE)</f>
        <v>0</v>
      </c>
      <c r="R30" s="1">
        <f>VLOOKUP(B30,'Razzball Projections'!$B$2:$W$322,16,FALSE)</f>
        <v>0</v>
      </c>
      <c r="S30" s="8">
        <f>VLOOKUP(B30,'Razzball Projections'!$B$2:$W$322,17,FALSE)</f>
        <v>265.10000000000002</v>
      </c>
      <c r="T30" s="8">
        <f>VLOOKUP(B30,'Razzball Projections'!$B$2:$W$322,18,FALSE)</f>
        <v>265.10000000000002</v>
      </c>
      <c r="U30" s="8">
        <f>VLOOKUP(B30,'Razzball Projections'!$B$2:$W$322,19,FALSE)</f>
        <v>265.10000000000002</v>
      </c>
      <c r="V30" s="7">
        <f>VLOOKUP(B30,'Razzball Projections'!$B$2:$W$322,20,FALSE)</f>
        <v>15</v>
      </c>
      <c r="W30" s="7">
        <f>VLOOKUP(B30,'Razzball Projections'!$B$2:$W$322,21,FALSE)</f>
        <v>13</v>
      </c>
      <c r="X30" s="7">
        <f>VLOOKUP(B30,'Razzball Projections'!$B$2:$W$322,22,FALSE)</f>
        <v>11</v>
      </c>
    </row>
    <row r="31" spans="1:24">
      <c r="A31" s="6">
        <v>29</v>
      </c>
      <c r="B31" s="3" t="str">
        <f>'Razzball Projections'!B30</f>
        <v>Russell Wilson</v>
      </c>
      <c r="C31" s="1" t="str">
        <f>VLOOKUP(B31,'Razzball Projections'!$B$2:$W$322,2,FALSE)</f>
        <v>QB</v>
      </c>
      <c r="D31" s="1" t="str">
        <f>VLOOKUP(B31,'Razzball Projections'!$B$2:$W$322,3,FALSE)</f>
        <v>SEA</v>
      </c>
      <c r="E31" s="4">
        <f>VLOOKUP(B31,'Cheat Sheet'!$B$3:$E$323,4,FALSE)</f>
        <v>0</v>
      </c>
      <c r="F31" s="1">
        <f>VLOOKUP(B31,'Razzball Projections'!$B$2:$W$322,4,FALSE)</f>
        <v>437</v>
      </c>
      <c r="G31" s="1">
        <f>VLOOKUP(B31,'Razzball Projections'!$B$2:$W$322,5,FALSE)</f>
        <v>271</v>
      </c>
      <c r="H31" s="1">
        <f>VLOOKUP(B31,'Razzball Projections'!$B$2:$W$322,6,FALSE)</f>
        <v>62</v>
      </c>
      <c r="I31" s="1">
        <f>VLOOKUP(B31,'Razzball Projections'!$B$2:$W$322,7,FALSE)</f>
        <v>3601</v>
      </c>
      <c r="J31" s="1">
        <f>VLOOKUP(B31,'Razzball Projections'!$B$2:$W$322,8,FALSE)</f>
        <v>24</v>
      </c>
      <c r="K31" s="1">
        <f>VLOOKUP(B31,'Razzball Projections'!$B$2:$W$322,9,FALSE)</f>
        <v>13</v>
      </c>
      <c r="L31" s="1">
        <f>VLOOKUP(B31,'Razzball Projections'!$B$2:$W$322,10,FALSE)</f>
        <v>81</v>
      </c>
      <c r="M31" s="1">
        <f>VLOOKUP(B31,'Razzball Projections'!$B$2:$W$322,11,FALSE)</f>
        <v>411</v>
      </c>
      <c r="N31" s="1">
        <f>VLOOKUP(B31,'Razzball Projections'!$B$2:$W$322,12,FALSE)</f>
        <v>3</v>
      </c>
      <c r="O31" s="1">
        <f>VLOOKUP(B31,'Razzball Projections'!$B$2:$W$322,13,FALSE)</f>
        <v>4</v>
      </c>
      <c r="P31" s="1">
        <f>VLOOKUP(B31,'Razzball Projections'!$B$2:$W$322,14,FALSE)</f>
        <v>0</v>
      </c>
      <c r="Q31" s="1">
        <f>VLOOKUP(B31,'Razzball Projections'!$B$2:$W$322,15,FALSE)</f>
        <v>0</v>
      </c>
      <c r="R31" s="1">
        <f>VLOOKUP(B31,'Razzball Projections'!$B$2:$W$322,16,FALSE)</f>
        <v>0</v>
      </c>
      <c r="S31" s="8">
        <f>VLOOKUP(B31,'Razzball Projections'!$B$2:$W$322,17,FALSE)</f>
        <v>263.14</v>
      </c>
      <c r="T31" s="8">
        <f>VLOOKUP(B31,'Razzball Projections'!$B$2:$W$322,18,FALSE)</f>
        <v>263.14</v>
      </c>
      <c r="U31" s="8">
        <f>VLOOKUP(B31,'Razzball Projections'!$B$2:$W$322,19,FALSE)</f>
        <v>263.14</v>
      </c>
      <c r="V31" s="7">
        <f>VLOOKUP(B31,'Razzball Projections'!$B$2:$W$322,20,FALSE)</f>
        <v>12</v>
      </c>
      <c r="W31" s="7">
        <f>VLOOKUP(B31,'Razzball Projections'!$B$2:$W$322,21,FALSE)</f>
        <v>11</v>
      </c>
      <c r="X31" s="7">
        <f>VLOOKUP(B31,'Razzball Projections'!$B$2:$W$322,22,FALSE)</f>
        <v>10</v>
      </c>
    </row>
    <row r="32" spans="1:24">
      <c r="A32" s="6">
        <v>30</v>
      </c>
      <c r="B32" s="3" t="str">
        <f>'Razzball Projections'!B31</f>
        <v>Eli Manning</v>
      </c>
      <c r="C32" s="1" t="str">
        <f>VLOOKUP(B32,'Razzball Projections'!$B$2:$W$322,2,FALSE)</f>
        <v>QB</v>
      </c>
      <c r="D32" s="1" t="str">
        <f>VLOOKUP(B32,'Razzball Projections'!$B$2:$W$322,3,FALSE)</f>
        <v>NYG</v>
      </c>
      <c r="E32" s="4">
        <f>VLOOKUP(B32,'Cheat Sheet'!$B$3:$E$323,4,FALSE)</f>
        <v>0</v>
      </c>
      <c r="F32" s="1">
        <f>VLOOKUP(B32,'Razzball Projections'!$B$2:$W$322,4,FALSE)</f>
        <v>576</v>
      </c>
      <c r="G32" s="1">
        <f>VLOOKUP(B32,'Razzball Projections'!$B$2:$W$322,5,FALSE)</f>
        <v>360</v>
      </c>
      <c r="H32" s="1">
        <f>VLOOKUP(B32,'Razzball Projections'!$B$2:$W$322,6,FALSE)</f>
        <v>62.5</v>
      </c>
      <c r="I32" s="1">
        <f>VLOOKUP(B32,'Razzball Projections'!$B$2:$W$322,7,FALSE)</f>
        <v>4235</v>
      </c>
      <c r="J32" s="1">
        <f>VLOOKUP(B32,'Razzball Projections'!$B$2:$W$322,8,FALSE)</f>
        <v>32</v>
      </c>
      <c r="K32" s="1">
        <f>VLOOKUP(B32,'Razzball Projections'!$B$2:$W$322,9,FALSE)</f>
        <v>17</v>
      </c>
      <c r="L32" s="1">
        <f>VLOOKUP(B32,'Razzball Projections'!$B$2:$W$322,10,FALSE)</f>
        <v>25</v>
      </c>
      <c r="M32" s="1">
        <f>VLOOKUP(B32,'Razzball Projections'!$B$2:$W$322,11,FALSE)</f>
        <v>27</v>
      </c>
      <c r="N32" s="1">
        <f>VLOOKUP(B32,'Razzball Projections'!$B$2:$W$322,12,FALSE)</f>
        <v>0</v>
      </c>
      <c r="O32" s="1">
        <f>VLOOKUP(B32,'Razzball Projections'!$B$2:$W$322,13,FALSE)</f>
        <v>2</v>
      </c>
      <c r="P32" s="1">
        <f>VLOOKUP(B32,'Razzball Projections'!$B$2:$W$322,14,FALSE)</f>
        <v>0</v>
      </c>
      <c r="Q32" s="1">
        <f>VLOOKUP(B32,'Razzball Projections'!$B$2:$W$322,15,FALSE)</f>
        <v>0</v>
      </c>
      <c r="R32" s="1">
        <f>VLOOKUP(B32,'Razzball Projections'!$B$2:$W$322,16,FALSE)</f>
        <v>0</v>
      </c>
      <c r="S32" s="8">
        <f>VLOOKUP(B32,'Razzball Projections'!$B$2:$W$322,17,FALSE)</f>
        <v>262.10000000000002</v>
      </c>
      <c r="T32" s="8">
        <f>VLOOKUP(B32,'Razzball Projections'!$B$2:$W$322,18,FALSE)</f>
        <v>262.10000000000002</v>
      </c>
      <c r="U32" s="8">
        <f>VLOOKUP(B32,'Razzball Projections'!$B$2:$W$322,19,FALSE)</f>
        <v>262.10000000000002</v>
      </c>
      <c r="V32" s="7">
        <f>VLOOKUP(B32,'Razzball Projections'!$B$2:$W$322,20,FALSE)</f>
        <v>0</v>
      </c>
      <c r="W32" s="7">
        <f>VLOOKUP(B32,'Razzball Projections'!$B$2:$W$322,21,FALSE)</f>
        <v>0</v>
      </c>
      <c r="X32" s="7">
        <f>VLOOKUP(B32,'Razzball Projections'!$B$2:$W$322,22,FALSE)</f>
        <v>0</v>
      </c>
    </row>
    <row r="33" spans="1:24">
      <c r="A33" s="6">
        <v>31</v>
      </c>
      <c r="B33" s="3" t="str">
        <f>'Razzball Projections'!B32</f>
        <v>Randall Cobb</v>
      </c>
      <c r="C33" s="1" t="str">
        <f>VLOOKUP(B33,'Razzball Projections'!$B$2:$W$322,2,FALSE)</f>
        <v>WR</v>
      </c>
      <c r="D33" s="1" t="str">
        <f>VLOOKUP(B33,'Razzball Projections'!$B$2:$W$322,3,FALSE)</f>
        <v>GB</v>
      </c>
      <c r="E33" s="4">
        <f>VLOOKUP(B33,'Cheat Sheet'!$B$3:$E$323,4,FALSE)</f>
        <v>0</v>
      </c>
      <c r="F33" s="1">
        <f>VLOOKUP(B33,'Razzball Projections'!$B$2:$W$322,4,FALSE)</f>
        <v>0</v>
      </c>
      <c r="G33" s="1">
        <f>VLOOKUP(B33,'Razzball Projections'!$B$2:$W$322,5,FALSE)</f>
        <v>0</v>
      </c>
      <c r="H33" s="1">
        <f>VLOOKUP(B33,'Razzball Projections'!$B$2:$W$322,6,FALSE)</f>
        <v>0</v>
      </c>
      <c r="I33" s="1">
        <f>VLOOKUP(B33,'Razzball Projections'!$B$2:$W$322,7,FALSE)</f>
        <v>0</v>
      </c>
      <c r="J33" s="1">
        <f>VLOOKUP(B33,'Razzball Projections'!$B$2:$W$322,8,FALSE)</f>
        <v>0</v>
      </c>
      <c r="K33" s="1">
        <f>VLOOKUP(B33,'Razzball Projections'!$B$2:$W$322,9,FALSE)</f>
        <v>0</v>
      </c>
      <c r="L33" s="1">
        <f>VLOOKUP(B33,'Razzball Projections'!$B$2:$W$322,10,FALSE)</f>
        <v>7</v>
      </c>
      <c r="M33" s="1">
        <f>VLOOKUP(B33,'Razzball Projections'!$B$2:$W$322,11,FALSE)</f>
        <v>85</v>
      </c>
      <c r="N33" s="1">
        <f>VLOOKUP(B33,'Razzball Projections'!$B$2:$W$322,12,FALSE)</f>
        <v>0</v>
      </c>
      <c r="O33" s="1">
        <f>VLOOKUP(B33,'Razzball Projections'!$B$2:$W$322,13,FALSE)</f>
        <v>1</v>
      </c>
      <c r="P33" s="1">
        <f>VLOOKUP(B33,'Razzball Projections'!$B$2:$W$322,14,FALSE)</f>
        <v>91</v>
      </c>
      <c r="Q33" s="1">
        <f>VLOOKUP(B33,'Razzball Projections'!$B$2:$W$322,15,FALSE)</f>
        <v>1196</v>
      </c>
      <c r="R33" s="1">
        <f>VLOOKUP(B33,'Razzball Projections'!$B$2:$W$322,16,FALSE)</f>
        <v>7</v>
      </c>
      <c r="S33" s="8">
        <f>VLOOKUP(B33,'Razzball Projections'!$B$2:$W$322,17,FALSE)</f>
        <v>168.1</v>
      </c>
      <c r="T33" s="8">
        <f>VLOOKUP(B33,'Razzball Projections'!$B$2:$W$322,18,FALSE)</f>
        <v>213.6</v>
      </c>
      <c r="U33" s="8">
        <f>VLOOKUP(B33,'Razzball Projections'!$B$2:$W$322,19,FALSE)</f>
        <v>259.10000000000002</v>
      </c>
      <c r="V33" s="7">
        <f>VLOOKUP(B33,'Razzball Projections'!$B$2:$W$322,20,FALSE)</f>
        <v>26</v>
      </c>
      <c r="W33" s="7">
        <f>VLOOKUP(B33,'Razzball Projections'!$B$2:$W$322,21,FALSE)</f>
        <v>29</v>
      </c>
      <c r="X33" s="7">
        <f>VLOOKUP(B33,'Razzball Projections'!$B$2:$W$322,22,FALSE)</f>
        <v>30</v>
      </c>
    </row>
    <row r="34" spans="1:24">
      <c r="A34" s="6">
        <v>32</v>
      </c>
      <c r="B34" s="3" t="str">
        <f>'Razzball Projections'!B33</f>
        <v>Victor Cruz</v>
      </c>
      <c r="C34" s="1" t="str">
        <f>VLOOKUP(B34,'Razzball Projections'!$B$2:$W$322,2,FALSE)</f>
        <v>WR</v>
      </c>
      <c r="D34" s="1" t="str">
        <f>VLOOKUP(B34,'Razzball Projections'!$B$2:$W$322,3,FALSE)</f>
        <v>NYG</v>
      </c>
      <c r="E34" s="4">
        <f>VLOOKUP(B34,'Cheat Sheet'!$B$3:$E$323,4,FALSE)</f>
        <v>0</v>
      </c>
      <c r="F34" s="1">
        <f>VLOOKUP(B34,'Razzball Projections'!$B$2:$W$322,4,FALSE)</f>
        <v>0</v>
      </c>
      <c r="G34" s="1">
        <f>VLOOKUP(B34,'Razzball Projections'!$B$2:$W$322,5,FALSE)</f>
        <v>0</v>
      </c>
      <c r="H34" s="1">
        <f>VLOOKUP(B34,'Razzball Projections'!$B$2:$W$322,6,FALSE)</f>
        <v>0</v>
      </c>
      <c r="I34" s="1">
        <f>VLOOKUP(B34,'Razzball Projections'!$B$2:$W$322,7,FALSE)</f>
        <v>0</v>
      </c>
      <c r="J34" s="1">
        <f>VLOOKUP(B34,'Razzball Projections'!$B$2:$W$322,8,FALSE)</f>
        <v>0</v>
      </c>
      <c r="K34" s="1">
        <f>VLOOKUP(B34,'Razzball Projections'!$B$2:$W$322,9,FALSE)</f>
        <v>0</v>
      </c>
      <c r="L34" s="1">
        <f>VLOOKUP(B34,'Razzball Projections'!$B$2:$W$322,10,FALSE)</f>
        <v>0</v>
      </c>
      <c r="M34" s="1">
        <f>VLOOKUP(B34,'Razzball Projections'!$B$2:$W$322,11,FALSE)</f>
        <v>0</v>
      </c>
      <c r="N34" s="1">
        <f>VLOOKUP(B34,'Razzball Projections'!$B$2:$W$322,12,FALSE)</f>
        <v>0</v>
      </c>
      <c r="O34" s="1">
        <f>VLOOKUP(B34,'Razzball Projections'!$B$2:$W$322,13,FALSE)</f>
        <v>1</v>
      </c>
      <c r="P34" s="1">
        <f>VLOOKUP(B34,'Razzball Projections'!$B$2:$W$322,14,FALSE)</f>
        <v>95</v>
      </c>
      <c r="Q34" s="1">
        <f>VLOOKUP(B34,'Razzball Projections'!$B$2:$W$322,15,FALSE)</f>
        <v>1176</v>
      </c>
      <c r="R34" s="1">
        <f>VLOOKUP(B34,'Razzball Projections'!$B$2:$W$322,16,FALSE)</f>
        <v>8</v>
      </c>
      <c r="S34" s="8">
        <f>VLOOKUP(B34,'Razzball Projections'!$B$2:$W$322,17,FALSE)</f>
        <v>163.6</v>
      </c>
      <c r="T34" s="8">
        <f>VLOOKUP(B34,'Razzball Projections'!$B$2:$W$322,18,FALSE)</f>
        <v>211.1</v>
      </c>
      <c r="U34" s="8">
        <f>VLOOKUP(B34,'Razzball Projections'!$B$2:$W$322,19,FALSE)</f>
        <v>258.60000000000002</v>
      </c>
      <c r="V34" s="7">
        <f>VLOOKUP(B34,'Razzball Projections'!$B$2:$W$322,20,FALSE)</f>
        <v>25</v>
      </c>
      <c r="W34" s="7">
        <f>VLOOKUP(B34,'Razzball Projections'!$B$2:$W$322,21,FALSE)</f>
        <v>28</v>
      </c>
      <c r="X34" s="7">
        <f>VLOOKUP(B34,'Razzball Projections'!$B$2:$W$322,22,FALSE)</f>
        <v>30</v>
      </c>
    </row>
    <row r="35" spans="1:24">
      <c r="A35" s="6">
        <v>33</v>
      </c>
      <c r="B35" s="3" t="str">
        <f>'Razzball Projections'!B34</f>
        <v>Ben Roethlisberger</v>
      </c>
      <c r="C35" s="1" t="str">
        <f>VLOOKUP(B35,'Razzball Projections'!$B$2:$W$322,2,FALSE)</f>
        <v>QB</v>
      </c>
      <c r="D35" s="1" t="str">
        <f>VLOOKUP(B35,'Razzball Projections'!$B$2:$W$322,3,FALSE)</f>
        <v>PIT</v>
      </c>
      <c r="E35" s="4">
        <f>VLOOKUP(B35,'Cheat Sheet'!$B$3:$E$323,4,FALSE)</f>
        <v>0</v>
      </c>
      <c r="F35" s="1">
        <f>VLOOKUP(B35,'Razzball Projections'!$B$2:$W$322,4,FALSE)</f>
        <v>599</v>
      </c>
      <c r="G35" s="1">
        <f>VLOOKUP(B35,'Razzball Projections'!$B$2:$W$322,5,FALSE)</f>
        <v>370</v>
      </c>
      <c r="H35" s="1">
        <f>VLOOKUP(B35,'Razzball Projections'!$B$2:$W$322,6,FALSE)</f>
        <v>61.8</v>
      </c>
      <c r="I35" s="1">
        <f>VLOOKUP(B35,'Razzball Projections'!$B$2:$W$322,7,FALSE)</f>
        <v>4431</v>
      </c>
      <c r="J35" s="1">
        <f>VLOOKUP(B35,'Razzball Projections'!$B$2:$W$322,8,FALSE)</f>
        <v>27</v>
      </c>
      <c r="K35" s="1">
        <f>VLOOKUP(B35,'Razzball Projections'!$B$2:$W$322,9,FALSE)</f>
        <v>17</v>
      </c>
      <c r="L35" s="1">
        <f>VLOOKUP(B35,'Razzball Projections'!$B$2:$W$322,10,FALSE)</f>
        <v>33</v>
      </c>
      <c r="M35" s="1">
        <f>VLOOKUP(B35,'Razzball Projections'!$B$2:$W$322,11,FALSE)</f>
        <v>109</v>
      </c>
      <c r="N35" s="1">
        <f>VLOOKUP(B35,'Razzball Projections'!$B$2:$W$322,12,FALSE)</f>
        <v>1</v>
      </c>
      <c r="O35" s="1">
        <f>VLOOKUP(B35,'Razzball Projections'!$B$2:$W$322,13,FALSE)</f>
        <v>5</v>
      </c>
      <c r="P35" s="1">
        <f>VLOOKUP(B35,'Razzball Projections'!$B$2:$W$322,14,FALSE)</f>
        <v>0</v>
      </c>
      <c r="Q35" s="1">
        <f>VLOOKUP(B35,'Razzball Projections'!$B$2:$W$322,15,FALSE)</f>
        <v>0</v>
      </c>
      <c r="R35" s="1">
        <f>VLOOKUP(B35,'Razzball Projections'!$B$2:$W$322,16,FALSE)</f>
        <v>0</v>
      </c>
      <c r="S35" s="8">
        <f>VLOOKUP(B35,'Razzball Projections'!$B$2:$W$322,17,FALSE)</f>
        <v>258.14</v>
      </c>
      <c r="T35" s="8">
        <f>VLOOKUP(B35,'Razzball Projections'!$B$2:$W$322,18,FALSE)</f>
        <v>258.14</v>
      </c>
      <c r="U35" s="8">
        <f>VLOOKUP(B35,'Razzball Projections'!$B$2:$W$322,19,FALSE)</f>
        <v>258.14</v>
      </c>
      <c r="V35" s="7">
        <f>VLOOKUP(B35,'Razzball Projections'!$B$2:$W$322,20,FALSE)</f>
        <v>8</v>
      </c>
      <c r="W35" s="7">
        <f>VLOOKUP(B35,'Razzball Projections'!$B$2:$W$322,21,FALSE)</f>
        <v>7</v>
      </c>
      <c r="X35" s="7">
        <f>VLOOKUP(B35,'Razzball Projections'!$B$2:$W$322,22,FALSE)</f>
        <v>6</v>
      </c>
    </row>
    <row r="36" spans="1:24">
      <c r="A36" s="6">
        <v>34</v>
      </c>
      <c r="B36" s="3" t="str">
        <f>'Razzball Projections'!B35</f>
        <v>Ryan Tannehill</v>
      </c>
      <c r="C36" s="1" t="str">
        <f>VLOOKUP(B36,'Razzball Projections'!$B$2:$W$322,2,FALSE)</f>
        <v>QB</v>
      </c>
      <c r="D36" s="1" t="str">
        <f>VLOOKUP(B36,'Razzball Projections'!$B$2:$W$322,3,FALSE)</f>
        <v>MIA</v>
      </c>
      <c r="E36" s="4">
        <f>VLOOKUP(B36,'Cheat Sheet'!$B$3:$E$323,4,FALSE)</f>
        <v>0</v>
      </c>
      <c r="F36" s="1">
        <f>VLOOKUP(B36,'Razzball Projections'!$B$2:$W$322,4,FALSE)</f>
        <v>588</v>
      </c>
      <c r="G36" s="1">
        <f>VLOOKUP(B36,'Razzball Projections'!$B$2:$W$322,5,FALSE)</f>
        <v>376</v>
      </c>
      <c r="H36" s="1">
        <f>VLOOKUP(B36,'Razzball Projections'!$B$2:$W$322,6,FALSE)</f>
        <v>63.9</v>
      </c>
      <c r="I36" s="1">
        <f>VLOOKUP(B36,'Razzball Projections'!$B$2:$W$322,7,FALSE)</f>
        <v>3916</v>
      </c>
      <c r="J36" s="1">
        <f>VLOOKUP(B36,'Razzball Projections'!$B$2:$W$322,8,FALSE)</f>
        <v>27</v>
      </c>
      <c r="K36" s="1">
        <f>VLOOKUP(B36,'Razzball Projections'!$B$2:$W$322,9,FALSE)</f>
        <v>14</v>
      </c>
      <c r="L36" s="1">
        <f>VLOOKUP(B36,'Razzball Projections'!$B$2:$W$322,10,FALSE)</f>
        <v>32</v>
      </c>
      <c r="M36" s="1">
        <f>VLOOKUP(B36,'Razzball Projections'!$B$2:$W$322,11,FALSE)</f>
        <v>176</v>
      </c>
      <c r="N36" s="1">
        <f>VLOOKUP(B36,'Razzball Projections'!$B$2:$W$322,12,FALSE)</f>
        <v>1</v>
      </c>
      <c r="O36" s="1">
        <f>VLOOKUP(B36,'Razzball Projections'!$B$2:$W$322,13,FALSE)</f>
        <v>3</v>
      </c>
      <c r="P36" s="1">
        <f>VLOOKUP(B36,'Razzball Projections'!$B$2:$W$322,14,FALSE)</f>
        <v>0</v>
      </c>
      <c r="Q36" s="1">
        <f>VLOOKUP(B36,'Razzball Projections'!$B$2:$W$322,15,FALSE)</f>
        <v>0</v>
      </c>
      <c r="R36" s="1">
        <f>VLOOKUP(B36,'Razzball Projections'!$B$2:$W$322,16,FALSE)</f>
        <v>0</v>
      </c>
      <c r="S36" s="8">
        <f>VLOOKUP(B36,'Razzball Projections'!$B$2:$W$322,17,FALSE)</f>
        <v>256.04000000000002</v>
      </c>
      <c r="T36" s="8">
        <f>VLOOKUP(B36,'Razzball Projections'!$B$2:$W$322,18,FALSE)</f>
        <v>256.04000000000002</v>
      </c>
      <c r="U36" s="8">
        <f>VLOOKUP(B36,'Razzball Projections'!$B$2:$W$322,19,FALSE)</f>
        <v>256.04000000000002</v>
      </c>
      <c r="V36" s="7">
        <f>VLOOKUP(B36,'Razzball Projections'!$B$2:$W$322,20,FALSE)</f>
        <v>1</v>
      </c>
      <c r="W36" s="7">
        <f>VLOOKUP(B36,'Razzball Projections'!$B$2:$W$322,21,FALSE)</f>
        <v>1</v>
      </c>
      <c r="X36" s="7">
        <f>VLOOKUP(B36,'Razzball Projections'!$B$2:$W$322,22,FALSE)</f>
        <v>1</v>
      </c>
    </row>
    <row r="37" spans="1:24">
      <c r="A37" s="6">
        <v>35</v>
      </c>
      <c r="B37" s="3" t="str">
        <f>'Razzball Projections'!B36</f>
        <v>LeVeon Bell</v>
      </c>
      <c r="C37" s="1" t="str">
        <f>VLOOKUP(B37,'Razzball Projections'!$B$2:$W$322,2,FALSE)</f>
        <v>RB</v>
      </c>
      <c r="D37" s="1" t="str">
        <f>VLOOKUP(B37,'Razzball Projections'!$B$2:$W$322,3,FALSE)</f>
        <v>PIT</v>
      </c>
      <c r="E37" s="4">
        <f>VLOOKUP(B37,'Cheat Sheet'!$B$3:$E$323,4,FALSE)</f>
        <v>0</v>
      </c>
      <c r="F37" s="1">
        <f>VLOOKUP(B37,'Razzball Projections'!$B$2:$W$322,4,FALSE)</f>
        <v>0</v>
      </c>
      <c r="G37" s="1">
        <f>VLOOKUP(B37,'Razzball Projections'!$B$2:$W$322,5,FALSE)</f>
        <v>0</v>
      </c>
      <c r="H37" s="1">
        <f>VLOOKUP(B37,'Razzball Projections'!$B$2:$W$322,6,FALSE)</f>
        <v>0</v>
      </c>
      <c r="I37" s="1">
        <f>VLOOKUP(B37,'Razzball Projections'!$B$2:$W$322,7,FALSE)</f>
        <v>0</v>
      </c>
      <c r="J37" s="1">
        <f>VLOOKUP(B37,'Razzball Projections'!$B$2:$W$322,8,FALSE)</f>
        <v>0</v>
      </c>
      <c r="K37" s="1">
        <f>VLOOKUP(B37,'Razzball Projections'!$B$2:$W$322,9,FALSE)</f>
        <v>0</v>
      </c>
      <c r="L37" s="1">
        <f>VLOOKUP(B37,'Razzball Projections'!$B$2:$W$322,10,FALSE)</f>
        <v>259</v>
      </c>
      <c r="M37" s="1">
        <f>VLOOKUP(B37,'Razzball Projections'!$B$2:$W$322,11,FALSE)</f>
        <v>1099</v>
      </c>
      <c r="N37" s="1">
        <f>VLOOKUP(B37,'Razzball Projections'!$B$2:$W$322,12,FALSE)</f>
        <v>9</v>
      </c>
      <c r="O37" s="1">
        <f>VLOOKUP(B37,'Razzball Projections'!$B$2:$W$322,13,FALSE)</f>
        <v>2</v>
      </c>
      <c r="P37" s="1">
        <f>VLOOKUP(B37,'Razzball Projections'!$B$2:$W$322,14,FALSE)</f>
        <v>51</v>
      </c>
      <c r="Q37" s="1">
        <f>VLOOKUP(B37,'Razzball Projections'!$B$2:$W$322,15,FALSE)</f>
        <v>364</v>
      </c>
      <c r="R37" s="1">
        <f>VLOOKUP(B37,'Razzball Projections'!$B$2:$W$322,16,FALSE)</f>
        <v>1</v>
      </c>
      <c r="S37" s="8">
        <f>VLOOKUP(B37,'Razzball Projections'!$B$2:$W$322,17,FALSE)</f>
        <v>201.7</v>
      </c>
      <c r="T37" s="8">
        <f>VLOOKUP(B37,'Razzball Projections'!$B$2:$W$322,18,FALSE)</f>
        <v>227.2</v>
      </c>
      <c r="U37" s="8">
        <f>VLOOKUP(B37,'Razzball Projections'!$B$2:$W$322,19,FALSE)</f>
        <v>252.7</v>
      </c>
      <c r="V37" s="7">
        <f>VLOOKUP(B37,'Razzball Projections'!$B$2:$W$322,20,FALSE)</f>
        <v>35</v>
      </c>
      <c r="W37" s="7">
        <f>VLOOKUP(B37,'Razzball Projections'!$B$2:$W$322,21,FALSE)</f>
        <v>33</v>
      </c>
      <c r="X37" s="7">
        <f>VLOOKUP(B37,'Razzball Projections'!$B$2:$W$322,22,FALSE)</f>
        <v>32</v>
      </c>
    </row>
    <row r="38" spans="1:24">
      <c r="A38" s="6">
        <v>36</v>
      </c>
      <c r="B38" s="3" t="str">
        <f>'Razzball Projections'!B37</f>
        <v>Jordy Nelson</v>
      </c>
      <c r="C38" s="1" t="str">
        <f>VLOOKUP(B38,'Razzball Projections'!$B$2:$W$322,2,FALSE)</f>
        <v>WR</v>
      </c>
      <c r="D38" s="1" t="str">
        <f>VLOOKUP(B38,'Razzball Projections'!$B$2:$W$322,3,FALSE)</f>
        <v>GB</v>
      </c>
      <c r="E38" s="4">
        <f>VLOOKUP(B38,'Cheat Sheet'!$B$3:$E$323,4,FALSE)</f>
        <v>0</v>
      </c>
      <c r="F38" s="1">
        <f>VLOOKUP(B38,'Razzball Projections'!$B$2:$W$322,4,FALSE)</f>
        <v>0</v>
      </c>
      <c r="G38" s="1">
        <f>VLOOKUP(B38,'Razzball Projections'!$B$2:$W$322,5,FALSE)</f>
        <v>0</v>
      </c>
      <c r="H38" s="1">
        <f>VLOOKUP(B38,'Razzball Projections'!$B$2:$W$322,6,FALSE)</f>
        <v>0</v>
      </c>
      <c r="I38" s="1">
        <f>VLOOKUP(B38,'Razzball Projections'!$B$2:$W$322,7,FALSE)</f>
        <v>0</v>
      </c>
      <c r="J38" s="1">
        <f>VLOOKUP(B38,'Razzball Projections'!$B$2:$W$322,8,FALSE)</f>
        <v>0</v>
      </c>
      <c r="K38" s="1">
        <f>VLOOKUP(B38,'Razzball Projections'!$B$2:$W$322,9,FALSE)</f>
        <v>0</v>
      </c>
      <c r="L38" s="1">
        <f>VLOOKUP(B38,'Razzball Projections'!$B$2:$W$322,10,FALSE)</f>
        <v>0</v>
      </c>
      <c r="M38" s="1">
        <f>VLOOKUP(B38,'Razzball Projections'!$B$2:$W$322,11,FALSE)</f>
        <v>0</v>
      </c>
      <c r="N38" s="1">
        <f>VLOOKUP(B38,'Razzball Projections'!$B$2:$W$322,12,FALSE)</f>
        <v>0</v>
      </c>
      <c r="O38" s="1">
        <f>VLOOKUP(B38,'Razzball Projections'!$B$2:$W$322,13,FALSE)</f>
        <v>1</v>
      </c>
      <c r="P38" s="1">
        <f>VLOOKUP(B38,'Razzball Projections'!$B$2:$W$322,14,FALSE)</f>
        <v>79</v>
      </c>
      <c r="Q38" s="1">
        <f>VLOOKUP(B38,'Razzball Projections'!$B$2:$W$322,15,FALSE)</f>
        <v>1201</v>
      </c>
      <c r="R38" s="1">
        <f>VLOOKUP(B38,'Razzball Projections'!$B$2:$W$322,16,FALSE)</f>
        <v>9</v>
      </c>
      <c r="S38" s="8">
        <f>VLOOKUP(B38,'Razzball Projections'!$B$2:$W$322,17,FALSE)</f>
        <v>173.1</v>
      </c>
      <c r="T38" s="8">
        <f>VLOOKUP(B38,'Razzball Projections'!$B$2:$W$322,18,FALSE)</f>
        <v>212.6</v>
      </c>
      <c r="U38" s="8">
        <f>VLOOKUP(B38,'Razzball Projections'!$B$2:$W$322,19,FALSE)</f>
        <v>252.1</v>
      </c>
      <c r="V38" s="7">
        <f>VLOOKUP(B38,'Razzball Projections'!$B$2:$W$322,20,FALSE)</f>
        <v>33</v>
      </c>
      <c r="W38" s="7">
        <f>VLOOKUP(B38,'Razzball Projections'!$B$2:$W$322,21,FALSE)</f>
        <v>34</v>
      </c>
      <c r="X38" s="7">
        <f>VLOOKUP(B38,'Razzball Projections'!$B$2:$W$322,22,FALSE)</f>
        <v>34</v>
      </c>
    </row>
    <row r="39" spans="1:24">
      <c r="A39" s="6">
        <v>37</v>
      </c>
      <c r="B39" s="3" t="str">
        <f>'Razzball Projections'!B38</f>
        <v>Pierre Garcon</v>
      </c>
      <c r="C39" s="1" t="str">
        <f>VLOOKUP(B39,'Razzball Projections'!$B$2:$W$322,2,FALSE)</f>
        <v>WR</v>
      </c>
      <c r="D39" s="1" t="str">
        <f>VLOOKUP(B39,'Razzball Projections'!$B$2:$W$322,3,FALSE)</f>
        <v>WAS</v>
      </c>
      <c r="E39" s="4">
        <f>VLOOKUP(B39,'Cheat Sheet'!$B$3:$E$323,4,FALSE)</f>
        <v>0</v>
      </c>
      <c r="F39" s="1">
        <f>VLOOKUP(B39,'Razzball Projections'!$B$2:$W$322,4,FALSE)</f>
        <v>0</v>
      </c>
      <c r="G39" s="1">
        <f>VLOOKUP(B39,'Razzball Projections'!$B$2:$W$322,5,FALSE)</f>
        <v>0</v>
      </c>
      <c r="H39" s="1">
        <f>VLOOKUP(B39,'Razzball Projections'!$B$2:$W$322,6,FALSE)</f>
        <v>0</v>
      </c>
      <c r="I39" s="1">
        <f>VLOOKUP(B39,'Razzball Projections'!$B$2:$W$322,7,FALSE)</f>
        <v>0</v>
      </c>
      <c r="J39" s="1">
        <f>VLOOKUP(B39,'Razzball Projections'!$B$2:$W$322,8,FALSE)</f>
        <v>0</v>
      </c>
      <c r="K39" s="1">
        <f>VLOOKUP(B39,'Razzball Projections'!$B$2:$W$322,9,FALSE)</f>
        <v>0</v>
      </c>
      <c r="L39" s="1">
        <f>VLOOKUP(B39,'Razzball Projections'!$B$2:$W$322,10,FALSE)</f>
        <v>1</v>
      </c>
      <c r="M39" s="1">
        <f>VLOOKUP(B39,'Razzball Projections'!$B$2:$W$322,11,FALSE)</f>
        <v>6</v>
      </c>
      <c r="N39" s="1">
        <f>VLOOKUP(B39,'Razzball Projections'!$B$2:$W$322,12,FALSE)</f>
        <v>0</v>
      </c>
      <c r="O39" s="1">
        <f>VLOOKUP(B39,'Razzball Projections'!$B$2:$W$322,13,FALSE)</f>
        <v>1</v>
      </c>
      <c r="P39" s="1">
        <f>VLOOKUP(B39,'Razzball Projections'!$B$2:$W$322,14,FALSE)</f>
        <v>89</v>
      </c>
      <c r="Q39" s="1">
        <f>VLOOKUP(B39,'Razzball Projections'!$B$2:$W$322,15,FALSE)</f>
        <v>1192</v>
      </c>
      <c r="R39" s="1">
        <f>VLOOKUP(B39,'Razzball Projections'!$B$2:$W$322,16,FALSE)</f>
        <v>7</v>
      </c>
      <c r="S39" s="8">
        <f>VLOOKUP(B39,'Razzball Projections'!$B$2:$W$322,17,FALSE)</f>
        <v>160.80000000000001</v>
      </c>
      <c r="T39" s="8">
        <f>VLOOKUP(B39,'Razzball Projections'!$B$2:$W$322,18,FALSE)</f>
        <v>205.3</v>
      </c>
      <c r="U39" s="8">
        <f>VLOOKUP(B39,'Razzball Projections'!$B$2:$W$322,19,FALSE)</f>
        <v>249.8</v>
      </c>
      <c r="V39" s="7">
        <f>VLOOKUP(B39,'Razzball Projections'!$B$2:$W$322,20,FALSE)</f>
        <v>24</v>
      </c>
      <c r="W39" s="7">
        <f>VLOOKUP(B39,'Razzball Projections'!$B$2:$W$322,21,FALSE)</f>
        <v>27</v>
      </c>
      <c r="X39" s="7">
        <f>VLOOKUP(B39,'Razzball Projections'!$B$2:$W$322,22,FALSE)</f>
        <v>29</v>
      </c>
    </row>
    <row r="40" spans="1:24">
      <c r="A40" s="6">
        <v>38</v>
      </c>
      <c r="B40" s="3" t="str">
        <f>'Razzball Projections'!B39</f>
        <v>Kendall Wright</v>
      </c>
      <c r="C40" s="1" t="str">
        <f>VLOOKUP(B40,'Razzball Projections'!$B$2:$W$322,2,FALSE)</f>
        <v>WR</v>
      </c>
      <c r="D40" s="1" t="str">
        <f>VLOOKUP(B40,'Razzball Projections'!$B$2:$W$322,3,FALSE)</f>
        <v>TEN</v>
      </c>
      <c r="E40" s="4">
        <f>VLOOKUP(B40,'Cheat Sheet'!$B$3:$E$323,4,FALSE)</f>
        <v>0</v>
      </c>
      <c r="F40" s="1">
        <f>VLOOKUP(B40,'Razzball Projections'!$B$2:$W$322,4,FALSE)</f>
        <v>0</v>
      </c>
      <c r="G40" s="1">
        <f>VLOOKUP(B40,'Razzball Projections'!$B$2:$W$322,5,FALSE)</f>
        <v>0</v>
      </c>
      <c r="H40" s="1">
        <f>VLOOKUP(B40,'Razzball Projections'!$B$2:$W$322,6,FALSE)</f>
        <v>0</v>
      </c>
      <c r="I40" s="1">
        <f>VLOOKUP(B40,'Razzball Projections'!$B$2:$W$322,7,FALSE)</f>
        <v>0</v>
      </c>
      <c r="J40" s="1">
        <f>VLOOKUP(B40,'Razzball Projections'!$B$2:$W$322,8,FALSE)</f>
        <v>0</v>
      </c>
      <c r="K40" s="1">
        <f>VLOOKUP(B40,'Razzball Projections'!$B$2:$W$322,9,FALSE)</f>
        <v>0</v>
      </c>
      <c r="L40" s="1">
        <f>VLOOKUP(B40,'Razzball Projections'!$B$2:$W$322,10,FALSE)</f>
        <v>1</v>
      </c>
      <c r="M40" s="1">
        <f>VLOOKUP(B40,'Razzball Projections'!$B$2:$W$322,11,FALSE)</f>
        <v>4</v>
      </c>
      <c r="N40" s="1">
        <f>VLOOKUP(B40,'Razzball Projections'!$B$2:$W$322,12,FALSE)</f>
        <v>0</v>
      </c>
      <c r="O40" s="1">
        <f>VLOOKUP(B40,'Razzball Projections'!$B$2:$W$322,13,FALSE)</f>
        <v>1</v>
      </c>
      <c r="P40" s="1">
        <f>VLOOKUP(B40,'Razzball Projections'!$B$2:$W$322,14,FALSE)</f>
        <v>92</v>
      </c>
      <c r="Q40" s="1">
        <f>VLOOKUP(B40,'Razzball Projections'!$B$2:$W$322,15,FALSE)</f>
        <v>1172</v>
      </c>
      <c r="R40" s="1">
        <f>VLOOKUP(B40,'Razzball Projections'!$B$2:$W$322,16,FALSE)</f>
        <v>7</v>
      </c>
      <c r="S40" s="8">
        <f>VLOOKUP(B40,'Razzball Projections'!$B$2:$W$322,17,FALSE)</f>
        <v>157.6</v>
      </c>
      <c r="T40" s="8">
        <f>VLOOKUP(B40,'Razzball Projections'!$B$2:$W$322,18,FALSE)</f>
        <v>203.6</v>
      </c>
      <c r="U40" s="8">
        <f>VLOOKUP(B40,'Razzball Projections'!$B$2:$W$322,19,FALSE)</f>
        <v>249.6</v>
      </c>
      <c r="V40" s="7">
        <f>VLOOKUP(B40,'Razzball Projections'!$B$2:$W$322,20,FALSE)</f>
        <v>17</v>
      </c>
      <c r="W40" s="7">
        <f>VLOOKUP(B40,'Razzball Projections'!$B$2:$W$322,21,FALSE)</f>
        <v>21</v>
      </c>
      <c r="X40" s="7">
        <f>VLOOKUP(B40,'Razzball Projections'!$B$2:$W$322,22,FALSE)</f>
        <v>25</v>
      </c>
    </row>
    <row r="41" spans="1:24">
      <c r="A41" s="6">
        <v>39</v>
      </c>
      <c r="B41" s="3" t="str">
        <f>'Razzball Projections'!B40</f>
        <v>A.J. Green</v>
      </c>
      <c r="C41" s="1" t="str">
        <f>VLOOKUP(B41,'Razzball Projections'!$B$2:$W$322,2,FALSE)</f>
        <v>WR</v>
      </c>
      <c r="D41" s="1" t="str">
        <f>VLOOKUP(B41,'Razzball Projections'!$B$2:$W$322,3,FALSE)</f>
        <v>CIN</v>
      </c>
      <c r="E41" s="4">
        <f>VLOOKUP(B41,'Cheat Sheet'!$B$3:$E$323,4,FALSE)</f>
        <v>0</v>
      </c>
      <c r="F41" s="1">
        <f>VLOOKUP(B41,'Razzball Projections'!$B$2:$W$322,4,FALSE)</f>
        <v>0</v>
      </c>
      <c r="G41" s="1">
        <f>VLOOKUP(B41,'Razzball Projections'!$B$2:$W$322,5,FALSE)</f>
        <v>0</v>
      </c>
      <c r="H41" s="1">
        <f>VLOOKUP(B41,'Razzball Projections'!$B$2:$W$322,6,FALSE)</f>
        <v>0</v>
      </c>
      <c r="I41" s="1">
        <f>VLOOKUP(B41,'Razzball Projections'!$B$2:$W$322,7,FALSE)</f>
        <v>0</v>
      </c>
      <c r="J41" s="1">
        <f>VLOOKUP(B41,'Razzball Projections'!$B$2:$W$322,8,FALSE)</f>
        <v>0</v>
      </c>
      <c r="K41" s="1">
        <f>VLOOKUP(B41,'Razzball Projections'!$B$2:$W$322,9,FALSE)</f>
        <v>0</v>
      </c>
      <c r="L41" s="1">
        <f>VLOOKUP(B41,'Razzball Projections'!$B$2:$W$322,10,FALSE)</f>
        <v>0</v>
      </c>
      <c r="M41" s="1">
        <f>VLOOKUP(B41,'Razzball Projections'!$B$2:$W$322,11,FALSE)</f>
        <v>0</v>
      </c>
      <c r="N41" s="1">
        <f>VLOOKUP(B41,'Razzball Projections'!$B$2:$W$322,12,FALSE)</f>
        <v>0</v>
      </c>
      <c r="O41" s="1">
        <f>VLOOKUP(B41,'Razzball Projections'!$B$2:$W$322,13,FALSE)</f>
        <v>0</v>
      </c>
      <c r="P41" s="1">
        <f>VLOOKUP(B41,'Razzball Projections'!$B$2:$W$322,14,FALSE)</f>
        <v>79</v>
      </c>
      <c r="Q41" s="1">
        <f>VLOOKUP(B41,'Razzball Projections'!$B$2:$W$322,15,FALSE)</f>
        <v>1199</v>
      </c>
      <c r="R41" s="1">
        <f>VLOOKUP(B41,'Razzball Projections'!$B$2:$W$322,16,FALSE)</f>
        <v>8</v>
      </c>
      <c r="S41" s="8">
        <f>VLOOKUP(B41,'Razzball Projections'!$B$2:$W$322,17,FALSE)</f>
        <v>167.9</v>
      </c>
      <c r="T41" s="8">
        <f>VLOOKUP(B41,'Razzball Projections'!$B$2:$W$322,18,FALSE)</f>
        <v>207.4</v>
      </c>
      <c r="U41" s="8">
        <f>VLOOKUP(B41,'Razzball Projections'!$B$2:$W$322,19,FALSE)</f>
        <v>246.9</v>
      </c>
      <c r="V41" s="7">
        <f>VLOOKUP(B41,'Razzball Projections'!$B$2:$W$322,20,FALSE)</f>
        <v>34</v>
      </c>
      <c r="W41" s="7">
        <f>VLOOKUP(B41,'Razzball Projections'!$B$2:$W$322,21,FALSE)</f>
        <v>36</v>
      </c>
      <c r="X41" s="7">
        <f>VLOOKUP(B41,'Razzball Projections'!$B$2:$W$322,22,FALSE)</f>
        <v>36</v>
      </c>
    </row>
    <row r="42" spans="1:24">
      <c r="A42" s="6">
        <v>40</v>
      </c>
      <c r="B42" s="3" t="str">
        <f>'Razzball Projections'!B41</f>
        <v>Keenan Allen</v>
      </c>
      <c r="C42" s="1" t="str">
        <f>VLOOKUP(B42,'Razzball Projections'!$B$2:$W$322,2,FALSE)</f>
        <v>WR</v>
      </c>
      <c r="D42" s="1" t="str">
        <f>VLOOKUP(B42,'Razzball Projections'!$B$2:$W$322,3,FALSE)</f>
        <v>SD</v>
      </c>
      <c r="E42" s="4">
        <f>VLOOKUP(B42,'Cheat Sheet'!$B$3:$E$323,4,FALSE)</f>
        <v>0</v>
      </c>
      <c r="F42" s="1">
        <f>VLOOKUP(B42,'Razzball Projections'!$B$2:$W$322,4,FALSE)</f>
        <v>0</v>
      </c>
      <c r="G42" s="1">
        <f>VLOOKUP(B42,'Razzball Projections'!$B$2:$W$322,5,FALSE)</f>
        <v>0</v>
      </c>
      <c r="H42" s="1">
        <f>VLOOKUP(B42,'Razzball Projections'!$B$2:$W$322,6,FALSE)</f>
        <v>0</v>
      </c>
      <c r="I42" s="1">
        <f>VLOOKUP(B42,'Razzball Projections'!$B$2:$W$322,7,FALSE)</f>
        <v>0</v>
      </c>
      <c r="J42" s="1">
        <f>VLOOKUP(B42,'Razzball Projections'!$B$2:$W$322,8,FALSE)</f>
        <v>0</v>
      </c>
      <c r="K42" s="1">
        <f>VLOOKUP(B42,'Razzball Projections'!$B$2:$W$322,9,FALSE)</f>
        <v>0</v>
      </c>
      <c r="L42" s="1">
        <f>VLOOKUP(B42,'Razzball Projections'!$B$2:$W$322,10,FALSE)</f>
        <v>0</v>
      </c>
      <c r="M42" s="1">
        <f>VLOOKUP(B42,'Razzball Projections'!$B$2:$W$322,11,FALSE)</f>
        <v>0</v>
      </c>
      <c r="N42" s="1">
        <f>VLOOKUP(B42,'Razzball Projections'!$B$2:$W$322,12,FALSE)</f>
        <v>0</v>
      </c>
      <c r="O42" s="1">
        <f>VLOOKUP(B42,'Razzball Projections'!$B$2:$W$322,13,FALSE)</f>
        <v>1</v>
      </c>
      <c r="P42" s="1">
        <f>VLOOKUP(B42,'Razzball Projections'!$B$2:$W$322,14,FALSE)</f>
        <v>77</v>
      </c>
      <c r="Q42" s="1">
        <f>VLOOKUP(B42,'Razzball Projections'!$B$2:$W$322,15,FALSE)</f>
        <v>1156</v>
      </c>
      <c r="R42" s="1">
        <f>VLOOKUP(B42,'Razzball Projections'!$B$2:$W$322,16,FALSE)</f>
        <v>9</v>
      </c>
      <c r="S42" s="8">
        <f>VLOOKUP(B42,'Razzball Projections'!$B$2:$W$322,17,FALSE)</f>
        <v>167.6</v>
      </c>
      <c r="T42" s="8">
        <f>VLOOKUP(B42,'Razzball Projections'!$B$2:$W$322,18,FALSE)</f>
        <v>206.1</v>
      </c>
      <c r="U42" s="8">
        <f>VLOOKUP(B42,'Razzball Projections'!$B$2:$W$322,19,FALSE)</f>
        <v>244.6</v>
      </c>
      <c r="V42" s="7">
        <f>VLOOKUP(B42,'Razzball Projections'!$B$2:$W$322,20,FALSE)</f>
        <v>25</v>
      </c>
      <c r="W42" s="7">
        <f>VLOOKUP(B42,'Razzball Projections'!$B$2:$W$322,21,FALSE)</f>
        <v>26</v>
      </c>
      <c r="X42" s="7">
        <f>VLOOKUP(B42,'Razzball Projections'!$B$2:$W$322,22,FALSE)</f>
        <v>27</v>
      </c>
    </row>
    <row r="43" spans="1:24">
      <c r="A43" s="6">
        <v>41</v>
      </c>
      <c r="B43" s="3" t="str">
        <f>'Razzball Projections'!B42</f>
        <v>Zac Stacy</v>
      </c>
      <c r="C43" s="1" t="str">
        <f>VLOOKUP(B43,'Razzball Projections'!$B$2:$W$322,2,FALSE)</f>
        <v>RB</v>
      </c>
      <c r="D43" s="1" t="str">
        <f>VLOOKUP(B43,'Razzball Projections'!$B$2:$W$322,3,FALSE)</f>
        <v>STL</v>
      </c>
      <c r="E43" s="4">
        <f>VLOOKUP(B43,'Cheat Sheet'!$B$3:$E$323,4,FALSE)</f>
        <v>0</v>
      </c>
      <c r="F43" s="1">
        <f>VLOOKUP(B43,'Razzball Projections'!$B$2:$W$322,4,FALSE)</f>
        <v>0</v>
      </c>
      <c r="G43" s="1">
        <f>VLOOKUP(B43,'Razzball Projections'!$B$2:$W$322,5,FALSE)</f>
        <v>0</v>
      </c>
      <c r="H43" s="1">
        <f>VLOOKUP(B43,'Razzball Projections'!$B$2:$W$322,6,FALSE)</f>
        <v>0</v>
      </c>
      <c r="I43" s="1">
        <f>VLOOKUP(B43,'Razzball Projections'!$B$2:$W$322,7,FALSE)</f>
        <v>0</v>
      </c>
      <c r="J43" s="1">
        <f>VLOOKUP(B43,'Razzball Projections'!$B$2:$W$322,8,FALSE)</f>
        <v>0</v>
      </c>
      <c r="K43" s="1">
        <f>VLOOKUP(B43,'Razzball Projections'!$B$2:$W$322,9,FALSE)</f>
        <v>0</v>
      </c>
      <c r="L43" s="1">
        <f>VLOOKUP(B43,'Razzball Projections'!$B$2:$W$322,10,FALSE)</f>
        <v>289</v>
      </c>
      <c r="M43" s="1">
        <f>VLOOKUP(B43,'Razzball Projections'!$B$2:$W$322,11,FALSE)</f>
        <v>1152</v>
      </c>
      <c r="N43" s="1">
        <f>VLOOKUP(B43,'Razzball Projections'!$B$2:$W$322,12,FALSE)</f>
        <v>11</v>
      </c>
      <c r="O43" s="1">
        <f>VLOOKUP(B43,'Razzball Projections'!$B$2:$W$322,13,FALSE)</f>
        <v>2</v>
      </c>
      <c r="P43" s="1">
        <f>VLOOKUP(B43,'Razzball Projections'!$B$2:$W$322,14,FALSE)</f>
        <v>34</v>
      </c>
      <c r="Q43" s="1">
        <f>VLOOKUP(B43,'Razzball Projections'!$B$2:$W$322,15,FALSE)</f>
        <v>203</v>
      </c>
      <c r="R43" s="1">
        <f>VLOOKUP(B43,'Razzball Projections'!$B$2:$W$322,16,FALSE)</f>
        <v>2</v>
      </c>
      <c r="S43" s="8">
        <f>VLOOKUP(B43,'Razzball Projections'!$B$2:$W$322,17,FALSE)</f>
        <v>209.5</v>
      </c>
      <c r="T43" s="8">
        <f>VLOOKUP(B43,'Razzball Projections'!$B$2:$W$322,18,FALSE)</f>
        <v>226.5</v>
      </c>
      <c r="U43" s="8">
        <f>VLOOKUP(B43,'Razzball Projections'!$B$2:$W$322,19,FALSE)</f>
        <v>243.5</v>
      </c>
      <c r="V43" s="7">
        <f>VLOOKUP(B43,'Razzball Projections'!$B$2:$W$322,20,FALSE)</f>
        <v>29</v>
      </c>
      <c r="W43" s="7">
        <f>VLOOKUP(B43,'Razzball Projections'!$B$2:$W$322,21,FALSE)</f>
        <v>25</v>
      </c>
      <c r="X43" s="7">
        <f>VLOOKUP(B43,'Razzball Projections'!$B$2:$W$322,22,FALSE)</f>
        <v>22</v>
      </c>
    </row>
    <row r="44" spans="1:24">
      <c r="A44" s="6">
        <v>42</v>
      </c>
      <c r="B44" s="3" t="str">
        <f>'Razzball Projections'!B43</f>
        <v>Ryan Mathews</v>
      </c>
      <c r="C44" s="1" t="str">
        <f>VLOOKUP(B44,'Razzball Projections'!$B$2:$W$322,2,FALSE)</f>
        <v>RB</v>
      </c>
      <c r="D44" s="1" t="str">
        <f>VLOOKUP(B44,'Razzball Projections'!$B$2:$W$322,3,FALSE)</f>
        <v>SD</v>
      </c>
      <c r="E44" s="4">
        <f>VLOOKUP(B44,'Cheat Sheet'!$B$3:$E$323,4,FALSE)</f>
        <v>0</v>
      </c>
      <c r="F44" s="1">
        <f>VLOOKUP(B44,'Razzball Projections'!$B$2:$W$322,4,FALSE)</f>
        <v>0</v>
      </c>
      <c r="G44" s="1">
        <f>VLOOKUP(B44,'Razzball Projections'!$B$2:$W$322,5,FALSE)</f>
        <v>0</v>
      </c>
      <c r="H44" s="1">
        <f>VLOOKUP(B44,'Razzball Projections'!$B$2:$W$322,6,FALSE)</f>
        <v>0</v>
      </c>
      <c r="I44" s="1">
        <f>VLOOKUP(B44,'Razzball Projections'!$B$2:$W$322,7,FALSE)</f>
        <v>0</v>
      </c>
      <c r="J44" s="1">
        <f>VLOOKUP(B44,'Razzball Projections'!$B$2:$W$322,8,FALSE)</f>
        <v>0</v>
      </c>
      <c r="K44" s="1">
        <f>VLOOKUP(B44,'Razzball Projections'!$B$2:$W$322,9,FALSE)</f>
        <v>0</v>
      </c>
      <c r="L44" s="1">
        <f>VLOOKUP(B44,'Razzball Projections'!$B$2:$W$322,10,FALSE)</f>
        <v>272</v>
      </c>
      <c r="M44" s="1">
        <f>VLOOKUP(B44,'Razzball Projections'!$B$2:$W$322,11,FALSE)</f>
        <v>1301</v>
      </c>
      <c r="N44" s="1">
        <f>VLOOKUP(B44,'Razzball Projections'!$B$2:$W$322,12,FALSE)</f>
        <v>11</v>
      </c>
      <c r="O44" s="1">
        <f>VLOOKUP(B44,'Razzball Projections'!$B$2:$W$322,13,FALSE)</f>
        <v>2</v>
      </c>
      <c r="P44" s="1">
        <f>VLOOKUP(B44,'Razzball Projections'!$B$2:$W$322,14,FALSE)</f>
        <v>31</v>
      </c>
      <c r="Q44" s="1">
        <f>VLOOKUP(B44,'Razzball Projections'!$B$2:$W$322,15,FALSE)</f>
        <v>196</v>
      </c>
      <c r="R44" s="1">
        <f>VLOOKUP(B44,'Razzball Projections'!$B$2:$W$322,16,FALSE)</f>
        <v>0</v>
      </c>
      <c r="S44" s="8">
        <f>VLOOKUP(B44,'Razzball Projections'!$B$2:$W$322,17,FALSE)</f>
        <v>211.7</v>
      </c>
      <c r="T44" s="8">
        <f>VLOOKUP(B44,'Razzball Projections'!$B$2:$W$322,18,FALSE)</f>
        <v>227.2</v>
      </c>
      <c r="U44" s="8">
        <f>VLOOKUP(B44,'Razzball Projections'!$B$2:$W$322,19,FALSE)</f>
        <v>242.7</v>
      </c>
      <c r="V44" s="7">
        <f>VLOOKUP(B44,'Razzball Projections'!$B$2:$W$322,20,FALSE)</f>
        <v>24</v>
      </c>
      <c r="W44" s="7">
        <f>VLOOKUP(B44,'Razzball Projections'!$B$2:$W$322,21,FALSE)</f>
        <v>18</v>
      </c>
      <c r="X44" s="7">
        <f>VLOOKUP(B44,'Razzball Projections'!$B$2:$W$322,22,FALSE)</f>
        <v>16</v>
      </c>
    </row>
    <row r="45" spans="1:24">
      <c r="A45" s="6">
        <v>43</v>
      </c>
      <c r="B45" s="3" t="str">
        <f>'Razzball Projections'!B44</f>
        <v>Doug Martin</v>
      </c>
      <c r="C45" s="1" t="str">
        <f>VLOOKUP(B45,'Razzball Projections'!$B$2:$W$322,2,FALSE)</f>
        <v>RB</v>
      </c>
      <c r="D45" s="1" t="str">
        <f>VLOOKUP(B45,'Razzball Projections'!$B$2:$W$322,3,FALSE)</f>
        <v>TB</v>
      </c>
      <c r="E45" s="4">
        <f>VLOOKUP(B45,'Cheat Sheet'!$B$3:$E$323,4,FALSE)</f>
        <v>0</v>
      </c>
      <c r="F45" s="1">
        <f>VLOOKUP(B45,'Razzball Projections'!$B$2:$W$322,4,FALSE)</f>
        <v>0</v>
      </c>
      <c r="G45" s="1">
        <f>VLOOKUP(B45,'Razzball Projections'!$B$2:$W$322,5,FALSE)</f>
        <v>0</v>
      </c>
      <c r="H45" s="1">
        <f>VLOOKUP(B45,'Razzball Projections'!$B$2:$W$322,6,FALSE)</f>
        <v>0</v>
      </c>
      <c r="I45" s="1">
        <f>VLOOKUP(B45,'Razzball Projections'!$B$2:$W$322,7,FALSE)</f>
        <v>0</v>
      </c>
      <c r="J45" s="1">
        <f>VLOOKUP(B45,'Razzball Projections'!$B$2:$W$322,8,FALSE)</f>
        <v>0</v>
      </c>
      <c r="K45" s="1">
        <f>VLOOKUP(B45,'Razzball Projections'!$B$2:$W$322,9,FALSE)</f>
        <v>0</v>
      </c>
      <c r="L45" s="1">
        <f>VLOOKUP(B45,'Razzball Projections'!$B$2:$W$322,10,FALSE)</f>
        <v>258</v>
      </c>
      <c r="M45" s="1">
        <f>VLOOKUP(B45,'Razzball Projections'!$B$2:$W$322,11,FALSE)</f>
        <v>1197</v>
      </c>
      <c r="N45" s="1">
        <f>VLOOKUP(B45,'Razzball Projections'!$B$2:$W$322,12,FALSE)</f>
        <v>9</v>
      </c>
      <c r="O45" s="1">
        <f>VLOOKUP(B45,'Razzball Projections'!$B$2:$W$322,13,FALSE)</f>
        <v>2</v>
      </c>
      <c r="P45" s="1">
        <f>VLOOKUP(B45,'Razzball Projections'!$B$2:$W$322,14,FALSE)</f>
        <v>36</v>
      </c>
      <c r="Q45" s="1">
        <f>VLOOKUP(B45,'Razzball Projections'!$B$2:$W$322,15,FALSE)</f>
        <v>258</v>
      </c>
      <c r="R45" s="1">
        <f>VLOOKUP(B45,'Razzball Projections'!$B$2:$W$322,16,FALSE)</f>
        <v>2</v>
      </c>
      <c r="S45" s="8">
        <f>VLOOKUP(B45,'Razzball Projections'!$B$2:$W$322,17,FALSE)</f>
        <v>204.5</v>
      </c>
      <c r="T45" s="8">
        <f>VLOOKUP(B45,'Razzball Projections'!$B$2:$W$322,18,FALSE)</f>
        <v>222.5</v>
      </c>
      <c r="U45" s="8">
        <f>VLOOKUP(B45,'Razzball Projections'!$B$2:$W$322,19,FALSE)</f>
        <v>240.5</v>
      </c>
      <c r="V45" s="7">
        <f>VLOOKUP(B45,'Razzball Projections'!$B$2:$W$322,20,FALSE)</f>
        <v>20</v>
      </c>
      <c r="W45" s="7">
        <f>VLOOKUP(B45,'Razzball Projections'!$B$2:$W$322,21,FALSE)</f>
        <v>26</v>
      </c>
      <c r="X45" s="7">
        <f>VLOOKUP(B45,'Razzball Projections'!$B$2:$W$322,22,FALSE)</f>
        <v>24</v>
      </c>
    </row>
    <row r="46" spans="1:24">
      <c r="A46" s="6">
        <v>44</v>
      </c>
      <c r="B46" s="3" t="str">
        <f>'Razzball Projections'!B45</f>
        <v>Andre Ellington</v>
      </c>
      <c r="C46" s="1" t="str">
        <f>VLOOKUP(B46,'Razzball Projections'!$B$2:$W$322,2,FALSE)</f>
        <v>RB</v>
      </c>
      <c r="D46" s="1" t="str">
        <f>VLOOKUP(B46,'Razzball Projections'!$B$2:$W$322,3,FALSE)</f>
        <v>ARI</v>
      </c>
      <c r="E46" s="4">
        <f>VLOOKUP(B46,'Cheat Sheet'!$B$3:$E$323,4,FALSE)</f>
        <v>0</v>
      </c>
      <c r="F46" s="1">
        <f>VLOOKUP(B46,'Razzball Projections'!$B$2:$W$322,4,FALSE)</f>
        <v>0</v>
      </c>
      <c r="G46" s="1">
        <f>VLOOKUP(B46,'Razzball Projections'!$B$2:$W$322,5,FALSE)</f>
        <v>0</v>
      </c>
      <c r="H46" s="1">
        <f>VLOOKUP(B46,'Razzball Projections'!$B$2:$W$322,6,FALSE)</f>
        <v>0</v>
      </c>
      <c r="I46" s="1">
        <f>VLOOKUP(B46,'Razzball Projections'!$B$2:$W$322,7,FALSE)</f>
        <v>0</v>
      </c>
      <c r="J46" s="1">
        <f>VLOOKUP(B46,'Razzball Projections'!$B$2:$W$322,8,FALSE)</f>
        <v>0</v>
      </c>
      <c r="K46" s="1">
        <f>VLOOKUP(B46,'Razzball Projections'!$B$2:$W$322,9,FALSE)</f>
        <v>0</v>
      </c>
      <c r="L46" s="1">
        <f>VLOOKUP(B46,'Razzball Projections'!$B$2:$W$322,10,FALSE)</f>
        <v>198</v>
      </c>
      <c r="M46" s="1">
        <f>VLOOKUP(B46,'Razzball Projections'!$B$2:$W$322,11,FALSE)</f>
        <v>981</v>
      </c>
      <c r="N46" s="1">
        <f>VLOOKUP(B46,'Razzball Projections'!$B$2:$W$322,12,FALSE)</f>
        <v>5</v>
      </c>
      <c r="O46" s="1">
        <f>VLOOKUP(B46,'Razzball Projections'!$B$2:$W$322,13,FALSE)</f>
        <v>2</v>
      </c>
      <c r="P46" s="1">
        <f>VLOOKUP(B46,'Razzball Projections'!$B$2:$W$322,14,FALSE)</f>
        <v>55</v>
      </c>
      <c r="Q46" s="1">
        <f>VLOOKUP(B46,'Razzball Projections'!$B$2:$W$322,15,FALSE)</f>
        <v>461</v>
      </c>
      <c r="R46" s="1">
        <f>VLOOKUP(B46,'Razzball Projections'!$B$2:$W$322,16,FALSE)</f>
        <v>2</v>
      </c>
      <c r="S46" s="8">
        <f>VLOOKUP(B46,'Razzball Projections'!$B$2:$W$322,17,FALSE)</f>
        <v>184.4</v>
      </c>
      <c r="T46" s="8">
        <f>VLOOKUP(B46,'Razzball Projections'!$B$2:$W$322,18,FALSE)</f>
        <v>211.9</v>
      </c>
      <c r="U46" s="8">
        <f>VLOOKUP(B46,'Razzball Projections'!$B$2:$W$322,19,FALSE)</f>
        <v>239.4</v>
      </c>
      <c r="V46" s="7">
        <f>VLOOKUP(B46,'Razzball Projections'!$B$2:$W$322,20,FALSE)</f>
        <v>26</v>
      </c>
      <c r="W46" s="7">
        <f>VLOOKUP(B46,'Razzball Projections'!$B$2:$W$322,21,FALSE)</f>
        <v>26</v>
      </c>
      <c r="X46" s="7">
        <f>VLOOKUP(B46,'Razzball Projections'!$B$2:$W$322,22,FALSE)</f>
        <v>27</v>
      </c>
    </row>
    <row r="47" spans="1:24">
      <c r="A47" s="6">
        <v>45</v>
      </c>
      <c r="B47" s="3" t="str">
        <f>'Razzball Projections'!B46</f>
        <v>Jake Locker</v>
      </c>
      <c r="C47" s="1" t="str">
        <f>VLOOKUP(B47,'Razzball Projections'!$B$2:$W$322,2,FALSE)</f>
        <v>QB</v>
      </c>
      <c r="D47" s="1" t="str">
        <f>VLOOKUP(B47,'Razzball Projections'!$B$2:$W$322,3,FALSE)</f>
        <v>TEN</v>
      </c>
      <c r="E47" s="4">
        <f>VLOOKUP(B47,'Cheat Sheet'!$B$3:$E$323,4,FALSE)</f>
        <v>0</v>
      </c>
      <c r="F47" s="1">
        <f>VLOOKUP(B47,'Razzball Projections'!$B$2:$W$322,4,FALSE)</f>
        <v>568</v>
      </c>
      <c r="G47" s="1">
        <f>VLOOKUP(B47,'Razzball Projections'!$B$2:$W$322,5,FALSE)</f>
        <v>349</v>
      </c>
      <c r="H47" s="1">
        <f>VLOOKUP(B47,'Razzball Projections'!$B$2:$W$322,6,FALSE)</f>
        <v>61.4</v>
      </c>
      <c r="I47" s="1">
        <f>VLOOKUP(B47,'Razzball Projections'!$B$2:$W$322,7,FALSE)</f>
        <v>3465</v>
      </c>
      <c r="J47" s="1">
        <f>VLOOKUP(B47,'Razzball Projections'!$B$2:$W$322,8,FALSE)</f>
        <v>26</v>
      </c>
      <c r="K47" s="1">
        <f>VLOOKUP(B47,'Razzball Projections'!$B$2:$W$322,9,FALSE)</f>
        <v>17</v>
      </c>
      <c r="L47" s="1">
        <f>VLOOKUP(B47,'Razzball Projections'!$B$2:$W$322,10,FALSE)</f>
        <v>48</v>
      </c>
      <c r="M47" s="1">
        <f>VLOOKUP(B47,'Razzball Projections'!$B$2:$W$322,11,FALSE)</f>
        <v>265</v>
      </c>
      <c r="N47" s="1">
        <f>VLOOKUP(B47,'Razzball Projections'!$B$2:$W$322,12,FALSE)</f>
        <v>1</v>
      </c>
      <c r="O47" s="1">
        <f>VLOOKUP(B47,'Razzball Projections'!$B$2:$W$322,13,FALSE)</f>
        <v>3</v>
      </c>
      <c r="P47" s="1">
        <f>VLOOKUP(B47,'Razzball Projections'!$B$2:$W$322,14,FALSE)</f>
        <v>0</v>
      </c>
      <c r="Q47" s="1">
        <f>VLOOKUP(B47,'Razzball Projections'!$B$2:$W$322,15,FALSE)</f>
        <v>0</v>
      </c>
      <c r="R47" s="1">
        <f>VLOOKUP(B47,'Razzball Projections'!$B$2:$W$322,16,FALSE)</f>
        <v>0</v>
      </c>
      <c r="S47" s="8">
        <f>VLOOKUP(B47,'Razzball Projections'!$B$2:$W$322,17,FALSE)</f>
        <v>236.1</v>
      </c>
      <c r="T47" s="8">
        <f>VLOOKUP(B47,'Razzball Projections'!$B$2:$W$322,18,FALSE)</f>
        <v>236.1</v>
      </c>
      <c r="U47" s="8">
        <f>VLOOKUP(B47,'Razzball Projections'!$B$2:$W$322,19,FALSE)</f>
        <v>236.1</v>
      </c>
      <c r="V47" s="7">
        <f>VLOOKUP(B47,'Razzball Projections'!$B$2:$W$322,20,FALSE)</f>
        <v>0</v>
      </c>
      <c r="W47" s="7">
        <f>VLOOKUP(B47,'Razzball Projections'!$B$2:$W$322,21,FALSE)</f>
        <v>0</v>
      </c>
      <c r="X47" s="7">
        <f>VLOOKUP(B47,'Razzball Projections'!$B$2:$W$322,22,FALSE)</f>
        <v>0</v>
      </c>
    </row>
    <row r="48" spans="1:24">
      <c r="A48" s="6">
        <v>46</v>
      </c>
      <c r="B48" s="3" t="str">
        <f>'Razzball Projections'!B47</f>
        <v>Greg Olsen</v>
      </c>
      <c r="C48" s="1" t="str">
        <f>VLOOKUP(B48,'Razzball Projections'!$B$2:$W$322,2,FALSE)</f>
        <v>TE</v>
      </c>
      <c r="D48" s="1" t="str">
        <f>VLOOKUP(B48,'Razzball Projections'!$B$2:$W$322,3,FALSE)</f>
        <v>CAR</v>
      </c>
      <c r="E48" s="4">
        <f>VLOOKUP(B48,'Cheat Sheet'!$B$3:$E$323,4,FALSE)</f>
        <v>0</v>
      </c>
      <c r="F48" s="1">
        <f>VLOOKUP(B48,'Razzball Projections'!$B$2:$W$322,4,FALSE)</f>
        <v>0</v>
      </c>
      <c r="G48" s="1">
        <f>VLOOKUP(B48,'Razzball Projections'!$B$2:$W$322,5,FALSE)</f>
        <v>0</v>
      </c>
      <c r="H48" s="1">
        <f>VLOOKUP(B48,'Razzball Projections'!$B$2:$W$322,6,FALSE)</f>
        <v>0</v>
      </c>
      <c r="I48" s="1">
        <f>VLOOKUP(B48,'Razzball Projections'!$B$2:$W$322,7,FALSE)</f>
        <v>0</v>
      </c>
      <c r="J48" s="1">
        <f>VLOOKUP(B48,'Razzball Projections'!$B$2:$W$322,8,FALSE)</f>
        <v>0</v>
      </c>
      <c r="K48" s="1">
        <f>VLOOKUP(B48,'Razzball Projections'!$B$2:$W$322,9,FALSE)</f>
        <v>0</v>
      </c>
      <c r="L48" s="1">
        <f>VLOOKUP(B48,'Razzball Projections'!$B$2:$W$322,10,FALSE)</f>
        <v>0</v>
      </c>
      <c r="M48" s="1">
        <f>VLOOKUP(B48,'Razzball Projections'!$B$2:$W$322,11,FALSE)</f>
        <v>0</v>
      </c>
      <c r="N48" s="1">
        <f>VLOOKUP(B48,'Razzball Projections'!$B$2:$W$322,12,FALSE)</f>
        <v>0</v>
      </c>
      <c r="O48" s="1">
        <f>VLOOKUP(B48,'Razzball Projections'!$B$2:$W$322,13,FALSE)</f>
        <v>1</v>
      </c>
      <c r="P48" s="1">
        <f>VLOOKUP(B48,'Razzball Projections'!$B$2:$W$322,14,FALSE)</f>
        <v>83</v>
      </c>
      <c r="Q48" s="1">
        <f>VLOOKUP(B48,'Razzball Projections'!$B$2:$W$322,15,FALSE)</f>
        <v>971</v>
      </c>
      <c r="R48" s="1">
        <f>VLOOKUP(B48,'Razzball Projections'!$B$2:$W$322,16,FALSE)</f>
        <v>9</v>
      </c>
      <c r="S48" s="8">
        <f>VLOOKUP(B48,'Razzball Projections'!$B$2:$W$322,17,FALSE)</f>
        <v>150.1</v>
      </c>
      <c r="T48" s="8">
        <f>VLOOKUP(B48,'Razzball Projections'!$B$2:$W$322,18,FALSE)</f>
        <v>191.6</v>
      </c>
      <c r="U48" s="8">
        <f>VLOOKUP(B48,'Razzball Projections'!$B$2:$W$322,19,FALSE)</f>
        <v>233.1</v>
      </c>
      <c r="V48" s="7">
        <f>VLOOKUP(B48,'Razzball Projections'!$B$2:$W$322,20,FALSE)</f>
        <v>10</v>
      </c>
      <c r="W48" s="7">
        <f>VLOOKUP(B48,'Razzball Projections'!$B$2:$W$322,21,FALSE)</f>
        <v>12</v>
      </c>
      <c r="X48" s="7">
        <f>VLOOKUP(B48,'Razzball Projections'!$B$2:$W$322,22,FALSE)</f>
        <v>13</v>
      </c>
    </row>
    <row r="49" spans="1:24">
      <c r="A49" s="6">
        <v>47</v>
      </c>
      <c r="B49" s="3" t="str">
        <f>'Razzball Projections'!B48</f>
        <v>Andre Johnson</v>
      </c>
      <c r="C49" s="1" t="str">
        <f>VLOOKUP(B49,'Razzball Projections'!$B$2:$W$322,2,FALSE)</f>
        <v>WR</v>
      </c>
      <c r="D49" s="1" t="str">
        <f>VLOOKUP(B49,'Razzball Projections'!$B$2:$W$322,3,FALSE)</f>
        <v>HOU</v>
      </c>
      <c r="E49" s="4">
        <f>VLOOKUP(B49,'Cheat Sheet'!$B$3:$E$323,4,FALSE)</f>
        <v>0</v>
      </c>
      <c r="F49" s="1">
        <f>VLOOKUP(B49,'Razzball Projections'!$B$2:$W$322,4,FALSE)</f>
        <v>0</v>
      </c>
      <c r="G49" s="1">
        <f>VLOOKUP(B49,'Razzball Projections'!$B$2:$W$322,5,FALSE)</f>
        <v>0</v>
      </c>
      <c r="H49" s="1">
        <f>VLOOKUP(B49,'Razzball Projections'!$B$2:$W$322,6,FALSE)</f>
        <v>0</v>
      </c>
      <c r="I49" s="1">
        <f>VLOOKUP(B49,'Razzball Projections'!$B$2:$W$322,7,FALSE)</f>
        <v>0</v>
      </c>
      <c r="J49" s="1">
        <f>VLOOKUP(B49,'Razzball Projections'!$B$2:$W$322,8,FALSE)</f>
        <v>0</v>
      </c>
      <c r="K49" s="1">
        <f>VLOOKUP(B49,'Razzball Projections'!$B$2:$W$322,9,FALSE)</f>
        <v>0</v>
      </c>
      <c r="L49" s="1">
        <f>VLOOKUP(B49,'Razzball Projections'!$B$2:$W$322,10,FALSE)</f>
        <v>0</v>
      </c>
      <c r="M49" s="1">
        <f>VLOOKUP(B49,'Razzball Projections'!$B$2:$W$322,11,FALSE)</f>
        <v>0</v>
      </c>
      <c r="N49" s="1">
        <f>VLOOKUP(B49,'Razzball Projections'!$B$2:$W$322,12,FALSE)</f>
        <v>0</v>
      </c>
      <c r="O49" s="1">
        <f>VLOOKUP(B49,'Razzball Projections'!$B$2:$W$322,13,FALSE)</f>
        <v>0</v>
      </c>
      <c r="P49" s="1">
        <f>VLOOKUP(B49,'Razzball Projections'!$B$2:$W$322,14,FALSE)</f>
        <v>87</v>
      </c>
      <c r="Q49" s="1">
        <f>VLOOKUP(B49,'Razzball Projections'!$B$2:$W$322,15,FALSE)</f>
        <v>1099</v>
      </c>
      <c r="R49" s="1">
        <f>VLOOKUP(B49,'Razzball Projections'!$B$2:$W$322,16,FALSE)</f>
        <v>6</v>
      </c>
      <c r="S49" s="8">
        <f>VLOOKUP(B49,'Razzball Projections'!$B$2:$W$322,17,FALSE)</f>
        <v>145.30000000000001</v>
      </c>
      <c r="T49" s="8">
        <f>VLOOKUP(B49,'Razzball Projections'!$B$2:$W$322,18,FALSE)</f>
        <v>188.8</v>
      </c>
      <c r="U49" s="8">
        <f>VLOOKUP(B49,'Razzball Projections'!$B$2:$W$322,19,FALSE)</f>
        <v>232.3</v>
      </c>
      <c r="V49" s="7">
        <f>VLOOKUP(B49,'Razzball Projections'!$B$2:$W$322,20,FALSE)</f>
        <v>24</v>
      </c>
      <c r="W49" s="7">
        <f>VLOOKUP(B49,'Razzball Projections'!$B$2:$W$322,21,FALSE)</f>
        <v>28</v>
      </c>
      <c r="X49" s="7">
        <f>VLOOKUP(B49,'Razzball Projections'!$B$2:$W$322,22,FALSE)</f>
        <v>30</v>
      </c>
    </row>
    <row r="50" spans="1:24">
      <c r="A50" s="6">
        <v>48</v>
      </c>
      <c r="B50" s="3" t="str">
        <f>'Razzball Projections'!B49</f>
        <v>Joe Flacco</v>
      </c>
      <c r="C50" s="1" t="str">
        <f>VLOOKUP(B50,'Razzball Projections'!$B$2:$W$322,2,FALSE)</f>
        <v>QB</v>
      </c>
      <c r="D50" s="1" t="str">
        <f>VLOOKUP(B50,'Razzball Projections'!$B$2:$W$322,3,FALSE)</f>
        <v>BAL</v>
      </c>
      <c r="E50" s="4">
        <f>VLOOKUP(B50,'Cheat Sheet'!$B$3:$E$323,4,FALSE)</f>
        <v>0</v>
      </c>
      <c r="F50" s="1">
        <f>VLOOKUP(B50,'Razzball Projections'!$B$2:$W$322,4,FALSE)</f>
        <v>574</v>
      </c>
      <c r="G50" s="1">
        <f>VLOOKUP(B50,'Razzball Projections'!$B$2:$W$322,5,FALSE)</f>
        <v>345</v>
      </c>
      <c r="H50" s="1">
        <f>VLOOKUP(B50,'Razzball Projections'!$B$2:$W$322,6,FALSE)</f>
        <v>60.1</v>
      </c>
      <c r="I50" s="1">
        <f>VLOOKUP(B50,'Razzball Projections'!$B$2:$W$322,7,FALSE)</f>
        <v>3879</v>
      </c>
      <c r="J50" s="1">
        <f>VLOOKUP(B50,'Razzball Projections'!$B$2:$W$322,8,FALSE)</f>
        <v>26</v>
      </c>
      <c r="K50" s="1">
        <f>VLOOKUP(B50,'Razzball Projections'!$B$2:$W$322,9,FALSE)</f>
        <v>18</v>
      </c>
      <c r="L50" s="1">
        <f>VLOOKUP(B50,'Razzball Projections'!$B$2:$W$322,10,FALSE)</f>
        <v>36</v>
      </c>
      <c r="M50" s="1">
        <f>VLOOKUP(B50,'Razzball Projections'!$B$2:$W$322,11,FALSE)</f>
        <v>99</v>
      </c>
      <c r="N50" s="1">
        <f>VLOOKUP(B50,'Razzball Projections'!$B$2:$W$322,12,FALSE)</f>
        <v>1</v>
      </c>
      <c r="O50" s="1">
        <f>VLOOKUP(B50,'Razzball Projections'!$B$2:$W$322,13,FALSE)</f>
        <v>3</v>
      </c>
      <c r="P50" s="1">
        <f>VLOOKUP(B50,'Razzball Projections'!$B$2:$W$322,14,FALSE)</f>
        <v>0</v>
      </c>
      <c r="Q50" s="1">
        <f>VLOOKUP(B50,'Razzball Projections'!$B$2:$W$322,15,FALSE)</f>
        <v>0</v>
      </c>
      <c r="R50" s="1">
        <f>VLOOKUP(B50,'Razzball Projections'!$B$2:$W$322,16,FALSE)</f>
        <v>0</v>
      </c>
      <c r="S50" s="8">
        <f>VLOOKUP(B50,'Razzball Projections'!$B$2:$W$322,17,FALSE)</f>
        <v>231.26</v>
      </c>
      <c r="T50" s="8">
        <f>VLOOKUP(B50,'Razzball Projections'!$B$2:$W$322,18,FALSE)</f>
        <v>231.26</v>
      </c>
      <c r="U50" s="8">
        <f>VLOOKUP(B50,'Razzball Projections'!$B$2:$W$322,19,FALSE)</f>
        <v>231.26</v>
      </c>
      <c r="V50" s="7">
        <f>VLOOKUP(B50,'Razzball Projections'!$B$2:$W$322,20,FALSE)</f>
        <v>0</v>
      </c>
      <c r="W50" s="7">
        <f>VLOOKUP(B50,'Razzball Projections'!$B$2:$W$322,21,FALSE)</f>
        <v>0</v>
      </c>
      <c r="X50" s="7">
        <f>VLOOKUP(B50,'Razzball Projections'!$B$2:$W$322,22,FALSE)</f>
        <v>0</v>
      </c>
    </row>
    <row r="51" spans="1:24">
      <c r="A51" s="6">
        <v>49</v>
      </c>
      <c r="B51" s="3" t="str">
        <f>'Razzball Projections'!B50</f>
        <v>Michael Floyd</v>
      </c>
      <c r="C51" s="1" t="str">
        <f>VLOOKUP(B51,'Razzball Projections'!$B$2:$W$322,2,FALSE)</f>
        <v>WR</v>
      </c>
      <c r="D51" s="1" t="str">
        <f>VLOOKUP(B51,'Razzball Projections'!$B$2:$W$322,3,FALSE)</f>
        <v>ARI</v>
      </c>
      <c r="E51" s="4">
        <f>VLOOKUP(B51,'Cheat Sheet'!$B$3:$E$323,4,FALSE)</f>
        <v>0</v>
      </c>
      <c r="F51" s="1">
        <f>VLOOKUP(B51,'Razzball Projections'!$B$2:$W$322,4,FALSE)</f>
        <v>0</v>
      </c>
      <c r="G51" s="1">
        <f>VLOOKUP(B51,'Razzball Projections'!$B$2:$W$322,5,FALSE)</f>
        <v>0</v>
      </c>
      <c r="H51" s="1">
        <f>VLOOKUP(B51,'Razzball Projections'!$B$2:$W$322,6,FALSE)</f>
        <v>0</v>
      </c>
      <c r="I51" s="1">
        <f>VLOOKUP(B51,'Razzball Projections'!$B$2:$W$322,7,FALSE)</f>
        <v>0</v>
      </c>
      <c r="J51" s="1">
        <f>VLOOKUP(B51,'Razzball Projections'!$B$2:$W$322,8,FALSE)</f>
        <v>0</v>
      </c>
      <c r="K51" s="1">
        <f>VLOOKUP(B51,'Razzball Projections'!$B$2:$W$322,9,FALSE)</f>
        <v>0</v>
      </c>
      <c r="L51" s="1">
        <f>VLOOKUP(B51,'Razzball Projections'!$B$2:$W$322,10,FALSE)</f>
        <v>0</v>
      </c>
      <c r="M51" s="1">
        <f>VLOOKUP(B51,'Razzball Projections'!$B$2:$W$322,11,FALSE)</f>
        <v>0</v>
      </c>
      <c r="N51" s="1">
        <f>VLOOKUP(B51,'Razzball Projections'!$B$2:$W$322,12,FALSE)</f>
        <v>0</v>
      </c>
      <c r="O51" s="1">
        <f>VLOOKUP(B51,'Razzball Projections'!$B$2:$W$322,13,FALSE)</f>
        <v>0</v>
      </c>
      <c r="P51" s="1">
        <f>VLOOKUP(B51,'Razzball Projections'!$B$2:$W$322,14,FALSE)</f>
        <v>84</v>
      </c>
      <c r="Q51" s="1">
        <f>VLOOKUP(B51,'Razzball Projections'!$B$2:$W$322,15,FALSE)</f>
        <v>1112</v>
      </c>
      <c r="R51" s="1">
        <f>VLOOKUP(B51,'Razzball Projections'!$B$2:$W$322,16,FALSE)</f>
        <v>6</v>
      </c>
      <c r="S51" s="8">
        <f>VLOOKUP(B51,'Razzball Projections'!$B$2:$W$322,17,FALSE)</f>
        <v>147.19999999999999</v>
      </c>
      <c r="T51" s="8">
        <f>VLOOKUP(B51,'Razzball Projections'!$B$2:$W$322,18,FALSE)</f>
        <v>189.2</v>
      </c>
      <c r="U51" s="8">
        <f>VLOOKUP(B51,'Razzball Projections'!$B$2:$W$322,19,FALSE)</f>
        <v>231.2</v>
      </c>
      <c r="V51" s="7">
        <f>VLOOKUP(B51,'Razzball Projections'!$B$2:$W$322,20,FALSE)</f>
        <v>23</v>
      </c>
      <c r="W51" s="7">
        <f>VLOOKUP(B51,'Razzball Projections'!$B$2:$W$322,21,FALSE)</f>
        <v>25</v>
      </c>
      <c r="X51" s="7">
        <f>VLOOKUP(B51,'Razzball Projections'!$B$2:$W$322,22,FALSE)</f>
        <v>27</v>
      </c>
    </row>
    <row r="52" spans="1:24">
      <c r="A52" s="6">
        <v>50</v>
      </c>
      <c r="B52" s="3" t="str">
        <f>'Razzball Projections'!B51</f>
        <v>C.J. Spiller</v>
      </c>
      <c r="C52" s="1" t="str">
        <f>VLOOKUP(B52,'Razzball Projections'!$B$2:$W$322,2,FALSE)</f>
        <v>RB</v>
      </c>
      <c r="D52" s="1" t="str">
        <f>VLOOKUP(B52,'Razzball Projections'!$B$2:$W$322,3,FALSE)</f>
        <v>BUF</v>
      </c>
      <c r="E52" s="4">
        <f>VLOOKUP(B52,'Cheat Sheet'!$B$3:$E$323,4,FALSE)</f>
        <v>0</v>
      </c>
      <c r="F52" s="1">
        <f>VLOOKUP(B52,'Razzball Projections'!$B$2:$W$322,4,FALSE)</f>
        <v>0</v>
      </c>
      <c r="G52" s="1">
        <f>VLOOKUP(B52,'Razzball Projections'!$B$2:$W$322,5,FALSE)</f>
        <v>0</v>
      </c>
      <c r="H52" s="1">
        <f>VLOOKUP(B52,'Razzball Projections'!$B$2:$W$322,6,FALSE)</f>
        <v>0</v>
      </c>
      <c r="I52" s="1">
        <f>VLOOKUP(B52,'Razzball Projections'!$B$2:$W$322,7,FALSE)</f>
        <v>0</v>
      </c>
      <c r="J52" s="1">
        <f>VLOOKUP(B52,'Razzball Projections'!$B$2:$W$322,8,FALSE)</f>
        <v>0</v>
      </c>
      <c r="K52" s="1">
        <f>VLOOKUP(B52,'Razzball Projections'!$B$2:$W$322,9,FALSE)</f>
        <v>0</v>
      </c>
      <c r="L52" s="1">
        <f>VLOOKUP(B52,'Razzball Projections'!$B$2:$W$322,10,FALSE)</f>
        <v>197</v>
      </c>
      <c r="M52" s="1">
        <f>VLOOKUP(B52,'Razzball Projections'!$B$2:$W$322,11,FALSE)</f>
        <v>1075</v>
      </c>
      <c r="N52" s="1">
        <f>VLOOKUP(B52,'Razzball Projections'!$B$2:$W$322,12,FALSE)</f>
        <v>7</v>
      </c>
      <c r="O52" s="1">
        <f>VLOOKUP(B52,'Razzball Projections'!$B$2:$W$322,13,FALSE)</f>
        <v>3</v>
      </c>
      <c r="P52" s="1">
        <f>VLOOKUP(B52,'Razzball Projections'!$B$2:$W$322,14,FALSE)</f>
        <v>41</v>
      </c>
      <c r="Q52" s="1">
        <f>VLOOKUP(B52,'Razzball Projections'!$B$2:$W$322,15,FALSE)</f>
        <v>311</v>
      </c>
      <c r="R52" s="1">
        <f>VLOOKUP(B52,'Razzball Projections'!$B$2:$W$322,16,FALSE)</f>
        <v>2</v>
      </c>
      <c r="S52" s="8">
        <f>VLOOKUP(B52,'Razzball Projections'!$B$2:$W$322,17,FALSE)</f>
        <v>187.6</v>
      </c>
      <c r="T52" s="8">
        <f>VLOOKUP(B52,'Razzball Projections'!$B$2:$W$322,18,FALSE)</f>
        <v>208.1</v>
      </c>
      <c r="U52" s="8">
        <f>VLOOKUP(B52,'Razzball Projections'!$B$2:$W$322,19,FALSE)</f>
        <v>228.6</v>
      </c>
      <c r="V52" s="7">
        <f>VLOOKUP(B52,'Razzball Projections'!$B$2:$W$322,20,FALSE)</f>
        <v>24</v>
      </c>
      <c r="W52" s="7">
        <f>VLOOKUP(B52,'Razzball Projections'!$B$2:$W$322,21,FALSE)</f>
        <v>21</v>
      </c>
      <c r="X52" s="7">
        <f>VLOOKUP(B52,'Razzball Projections'!$B$2:$W$322,22,FALSE)</f>
        <v>20</v>
      </c>
    </row>
    <row r="53" spans="1:24">
      <c r="A53" s="6">
        <v>51</v>
      </c>
      <c r="B53" s="3" t="str">
        <f>'Razzball Projections'!B52</f>
        <v>Vincent Jackson</v>
      </c>
      <c r="C53" s="1" t="str">
        <f>VLOOKUP(B53,'Razzball Projections'!$B$2:$W$322,2,FALSE)</f>
        <v>WR</v>
      </c>
      <c r="D53" s="1" t="str">
        <f>VLOOKUP(B53,'Razzball Projections'!$B$2:$W$322,3,FALSE)</f>
        <v>TB</v>
      </c>
      <c r="E53" s="4">
        <f>VLOOKUP(B53,'Cheat Sheet'!$B$3:$E$323,4,FALSE)</f>
        <v>0</v>
      </c>
      <c r="F53" s="1">
        <f>VLOOKUP(B53,'Razzball Projections'!$B$2:$W$322,4,FALSE)</f>
        <v>0</v>
      </c>
      <c r="G53" s="1">
        <f>VLOOKUP(B53,'Razzball Projections'!$B$2:$W$322,5,FALSE)</f>
        <v>0</v>
      </c>
      <c r="H53" s="1">
        <f>VLOOKUP(B53,'Razzball Projections'!$B$2:$W$322,6,FALSE)</f>
        <v>0</v>
      </c>
      <c r="I53" s="1">
        <f>VLOOKUP(B53,'Razzball Projections'!$B$2:$W$322,7,FALSE)</f>
        <v>0</v>
      </c>
      <c r="J53" s="1">
        <f>VLOOKUP(B53,'Razzball Projections'!$B$2:$W$322,8,FALSE)</f>
        <v>0</v>
      </c>
      <c r="K53" s="1">
        <f>VLOOKUP(B53,'Razzball Projections'!$B$2:$W$322,9,FALSE)</f>
        <v>0</v>
      </c>
      <c r="L53" s="1">
        <f>VLOOKUP(B53,'Razzball Projections'!$B$2:$W$322,10,FALSE)</f>
        <v>1</v>
      </c>
      <c r="M53" s="1">
        <f>VLOOKUP(B53,'Razzball Projections'!$B$2:$W$322,11,FALSE)</f>
        <v>5</v>
      </c>
      <c r="N53" s="1">
        <f>VLOOKUP(B53,'Razzball Projections'!$B$2:$W$322,12,FALSE)</f>
        <v>0</v>
      </c>
      <c r="O53" s="1">
        <f>VLOOKUP(B53,'Razzball Projections'!$B$2:$W$322,13,FALSE)</f>
        <v>0</v>
      </c>
      <c r="P53" s="1">
        <f>VLOOKUP(B53,'Razzball Projections'!$B$2:$W$322,14,FALSE)</f>
        <v>74</v>
      </c>
      <c r="Q53" s="1">
        <f>VLOOKUP(B53,'Razzball Projections'!$B$2:$W$322,15,FALSE)</f>
        <v>1102</v>
      </c>
      <c r="R53" s="1">
        <f>VLOOKUP(B53,'Razzball Projections'!$B$2:$W$322,16,FALSE)</f>
        <v>7</v>
      </c>
      <c r="S53" s="8">
        <f>VLOOKUP(B53,'Razzball Projections'!$B$2:$W$322,17,FALSE)</f>
        <v>152.69999999999999</v>
      </c>
      <c r="T53" s="8">
        <f>VLOOKUP(B53,'Razzball Projections'!$B$2:$W$322,18,FALSE)</f>
        <v>189.7</v>
      </c>
      <c r="U53" s="8">
        <f>VLOOKUP(B53,'Razzball Projections'!$B$2:$W$322,19,FALSE)</f>
        <v>226.7</v>
      </c>
      <c r="V53" s="7">
        <f>VLOOKUP(B53,'Razzball Projections'!$B$2:$W$322,20,FALSE)</f>
        <v>25</v>
      </c>
      <c r="W53" s="7">
        <f>VLOOKUP(B53,'Razzball Projections'!$B$2:$W$322,21,FALSE)</f>
        <v>25</v>
      </c>
      <c r="X53" s="7">
        <f>VLOOKUP(B53,'Razzball Projections'!$B$2:$W$322,22,FALSE)</f>
        <v>25</v>
      </c>
    </row>
    <row r="54" spans="1:24">
      <c r="A54" s="6">
        <v>52</v>
      </c>
      <c r="B54" s="3" t="str">
        <f>'Razzball Projections'!B53</f>
        <v>Sam Bradford</v>
      </c>
      <c r="C54" s="1" t="str">
        <f>VLOOKUP(B54,'Razzball Projections'!$B$2:$W$322,2,FALSE)</f>
        <v>QB</v>
      </c>
      <c r="D54" s="1" t="str">
        <f>VLOOKUP(B54,'Razzball Projections'!$B$2:$W$322,3,FALSE)</f>
        <v>STL</v>
      </c>
      <c r="E54" s="4">
        <f>VLOOKUP(B54,'Cheat Sheet'!$B$3:$E$323,4,FALSE)</f>
        <v>0</v>
      </c>
      <c r="F54" s="1">
        <f>VLOOKUP(B54,'Razzball Projections'!$B$2:$W$322,4,FALSE)</f>
        <v>589</v>
      </c>
      <c r="G54" s="1">
        <f>VLOOKUP(B54,'Razzball Projections'!$B$2:$W$322,5,FALSE)</f>
        <v>362</v>
      </c>
      <c r="H54" s="1">
        <f>VLOOKUP(B54,'Razzball Projections'!$B$2:$W$322,6,FALSE)</f>
        <v>61.5</v>
      </c>
      <c r="I54" s="1">
        <f>VLOOKUP(B54,'Razzball Projections'!$B$2:$W$322,7,FALSE)</f>
        <v>3812</v>
      </c>
      <c r="J54" s="1">
        <f>VLOOKUP(B54,'Razzball Projections'!$B$2:$W$322,8,FALSE)</f>
        <v>23</v>
      </c>
      <c r="K54" s="1">
        <f>VLOOKUP(B54,'Razzball Projections'!$B$2:$W$322,9,FALSE)</f>
        <v>14</v>
      </c>
      <c r="L54" s="1">
        <f>VLOOKUP(B54,'Razzball Projections'!$B$2:$W$322,10,FALSE)</f>
        <v>29</v>
      </c>
      <c r="M54" s="1">
        <f>VLOOKUP(B54,'Razzball Projections'!$B$2:$W$322,11,FALSE)</f>
        <v>91</v>
      </c>
      <c r="N54" s="1">
        <f>VLOOKUP(B54,'Razzball Projections'!$B$2:$W$322,12,FALSE)</f>
        <v>1</v>
      </c>
      <c r="O54" s="1">
        <f>VLOOKUP(B54,'Razzball Projections'!$B$2:$W$322,13,FALSE)</f>
        <v>3</v>
      </c>
      <c r="P54" s="1">
        <f>VLOOKUP(B54,'Razzball Projections'!$B$2:$W$322,14,FALSE)</f>
        <v>0</v>
      </c>
      <c r="Q54" s="1">
        <f>VLOOKUP(B54,'Razzball Projections'!$B$2:$W$322,15,FALSE)</f>
        <v>0</v>
      </c>
      <c r="R54" s="1">
        <f>VLOOKUP(B54,'Razzball Projections'!$B$2:$W$322,16,FALSE)</f>
        <v>0</v>
      </c>
      <c r="S54" s="8">
        <f>VLOOKUP(B54,'Razzball Projections'!$B$2:$W$322,17,FALSE)</f>
        <v>225.78</v>
      </c>
      <c r="T54" s="8">
        <f>VLOOKUP(B54,'Razzball Projections'!$B$2:$W$322,18,FALSE)</f>
        <v>225.78</v>
      </c>
      <c r="U54" s="8">
        <f>VLOOKUP(B54,'Razzball Projections'!$B$2:$W$322,19,FALSE)</f>
        <v>225.78</v>
      </c>
      <c r="V54" s="7">
        <f>VLOOKUP(B54,'Razzball Projections'!$B$2:$W$322,20,FALSE)</f>
        <v>0</v>
      </c>
      <c r="W54" s="7">
        <f>VLOOKUP(B54,'Razzball Projections'!$B$2:$W$322,21,FALSE)</f>
        <v>0</v>
      </c>
      <c r="X54" s="7">
        <f>VLOOKUP(B54,'Razzball Projections'!$B$2:$W$322,22,FALSE)</f>
        <v>0</v>
      </c>
    </row>
    <row r="55" spans="1:24">
      <c r="A55" s="6">
        <v>53</v>
      </c>
      <c r="B55" s="3" t="str">
        <f>'Razzball Projections'!B54</f>
        <v>Shane Vereen</v>
      </c>
      <c r="C55" s="1" t="str">
        <f>VLOOKUP(B55,'Razzball Projections'!$B$2:$W$322,2,FALSE)</f>
        <v>RB</v>
      </c>
      <c r="D55" s="1" t="str">
        <f>VLOOKUP(B55,'Razzball Projections'!$B$2:$W$322,3,FALSE)</f>
        <v>NE</v>
      </c>
      <c r="E55" s="4">
        <f>VLOOKUP(B55,'Cheat Sheet'!$B$3:$E$323,4,FALSE)</f>
        <v>0</v>
      </c>
      <c r="F55" s="1">
        <f>VLOOKUP(B55,'Razzball Projections'!$B$2:$W$322,4,FALSE)</f>
        <v>0</v>
      </c>
      <c r="G55" s="1">
        <f>VLOOKUP(B55,'Razzball Projections'!$B$2:$W$322,5,FALSE)</f>
        <v>0</v>
      </c>
      <c r="H55" s="1">
        <f>VLOOKUP(B55,'Razzball Projections'!$B$2:$W$322,6,FALSE)</f>
        <v>0</v>
      </c>
      <c r="I55" s="1">
        <f>VLOOKUP(B55,'Razzball Projections'!$B$2:$W$322,7,FALSE)</f>
        <v>0</v>
      </c>
      <c r="J55" s="1">
        <f>VLOOKUP(B55,'Razzball Projections'!$B$2:$W$322,8,FALSE)</f>
        <v>0</v>
      </c>
      <c r="K55" s="1">
        <f>VLOOKUP(B55,'Razzball Projections'!$B$2:$W$322,9,FALSE)</f>
        <v>0</v>
      </c>
      <c r="L55" s="1">
        <f>VLOOKUP(B55,'Razzball Projections'!$B$2:$W$322,10,FALSE)</f>
        <v>134</v>
      </c>
      <c r="M55" s="1">
        <f>VLOOKUP(B55,'Razzball Projections'!$B$2:$W$322,11,FALSE)</f>
        <v>501</v>
      </c>
      <c r="N55" s="1">
        <f>VLOOKUP(B55,'Razzball Projections'!$B$2:$W$322,12,FALSE)</f>
        <v>3</v>
      </c>
      <c r="O55" s="1">
        <f>VLOOKUP(B55,'Razzball Projections'!$B$2:$W$322,13,FALSE)</f>
        <v>1</v>
      </c>
      <c r="P55" s="1">
        <f>VLOOKUP(B55,'Razzball Projections'!$B$2:$W$322,14,FALSE)</f>
        <v>67</v>
      </c>
      <c r="Q55" s="1">
        <f>VLOOKUP(B55,'Razzball Projections'!$B$2:$W$322,15,FALSE)</f>
        <v>624</v>
      </c>
      <c r="R55" s="1">
        <f>VLOOKUP(B55,'Razzball Projections'!$B$2:$W$322,16,FALSE)</f>
        <v>5</v>
      </c>
      <c r="S55" s="8">
        <f>VLOOKUP(B55,'Razzball Projections'!$B$2:$W$322,17,FALSE)</f>
        <v>157.9</v>
      </c>
      <c r="T55" s="8">
        <f>VLOOKUP(B55,'Razzball Projections'!$B$2:$W$322,18,FALSE)</f>
        <v>191.4</v>
      </c>
      <c r="U55" s="8">
        <f>VLOOKUP(B55,'Razzball Projections'!$B$2:$W$322,19,FALSE)</f>
        <v>224.9</v>
      </c>
      <c r="V55" s="7">
        <f>VLOOKUP(B55,'Razzball Projections'!$B$2:$W$322,20,FALSE)</f>
        <v>20</v>
      </c>
      <c r="W55" s="7">
        <f>VLOOKUP(B55,'Razzball Projections'!$B$2:$W$322,21,FALSE)</f>
        <v>24</v>
      </c>
      <c r="X55" s="7">
        <f>VLOOKUP(B55,'Razzball Projections'!$B$2:$W$322,22,FALSE)</f>
        <v>27</v>
      </c>
    </row>
    <row r="56" spans="1:24">
      <c r="A56" s="6">
        <v>54</v>
      </c>
      <c r="B56" s="3" t="str">
        <f>'Razzball Projections'!B55</f>
        <v>Michael Crabtree</v>
      </c>
      <c r="C56" s="1" t="str">
        <f>VLOOKUP(B56,'Razzball Projections'!$B$2:$W$322,2,FALSE)</f>
        <v>WR</v>
      </c>
      <c r="D56" s="1" t="str">
        <f>VLOOKUP(B56,'Razzball Projections'!$B$2:$W$322,3,FALSE)</f>
        <v>SF</v>
      </c>
      <c r="E56" s="4">
        <f>VLOOKUP(B56,'Cheat Sheet'!$B$3:$E$323,4,FALSE)</f>
        <v>0</v>
      </c>
      <c r="F56" s="1">
        <f>VLOOKUP(B56,'Razzball Projections'!$B$2:$W$322,4,FALSE)</f>
        <v>0</v>
      </c>
      <c r="G56" s="1">
        <f>VLOOKUP(B56,'Razzball Projections'!$B$2:$W$322,5,FALSE)</f>
        <v>0</v>
      </c>
      <c r="H56" s="1">
        <f>VLOOKUP(B56,'Razzball Projections'!$B$2:$W$322,6,FALSE)</f>
        <v>0</v>
      </c>
      <c r="I56" s="1">
        <f>VLOOKUP(B56,'Razzball Projections'!$B$2:$W$322,7,FALSE)</f>
        <v>0</v>
      </c>
      <c r="J56" s="1">
        <f>VLOOKUP(B56,'Razzball Projections'!$B$2:$W$322,8,FALSE)</f>
        <v>0</v>
      </c>
      <c r="K56" s="1">
        <f>VLOOKUP(B56,'Razzball Projections'!$B$2:$W$322,9,FALSE)</f>
        <v>0</v>
      </c>
      <c r="L56" s="1">
        <f>VLOOKUP(B56,'Razzball Projections'!$B$2:$W$322,10,FALSE)</f>
        <v>1</v>
      </c>
      <c r="M56" s="1">
        <f>VLOOKUP(B56,'Razzball Projections'!$B$2:$W$322,11,FALSE)</f>
        <v>4</v>
      </c>
      <c r="N56" s="1">
        <f>VLOOKUP(B56,'Razzball Projections'!$B$2:$W$322,12,FALSE)</f>
        <v>0</v>
      </c>
      <c r="O56" s="1">
        <f>VLOOKUP(B56,'Razzball Projections'!$B$2:$W$322,13,FALSE)</f>
        <v>1</v>
      </c>
      <c r="P56" s="1">
        <f>VLOOKUP(B56,'Razzball Projections'!$B$2:$W$322,14,FALSE)</f>
        <v>72</v>
      </c>
      <c r="Q56" s="1">
        <f>VLOOKUP(B56,'Razzball Projections'!$B$2:$W$322,15,FALSE)</f>
        <v>1077</v>
      </c>
      <c r="R56" s="1">
        <f>VLOOKUP(B56,'Razzball Projections'!$B$2:$W$322,16,FALSE)</f>
        <v>8</v>
      </c>
      <c r="S56" s="8">
        <f>VLOOKUP(B56,'Razzball Projections'!$B$2:$W$322,17,FALSE)</f>
        <v>152.30000000000001</v>
      </c>
      <c r="T56" s="8">
        <f>VLOOKUP(B56,'Razzball Projections'!$B$2:$W$322,18,FALSE)</f>
        <v>188.3</v>
      </c>
      <c r="U56" s="8">
        <f>VLOOKUP(B56,'Razzball Projections'!$B$2:$W$322,19,FALSE)</f>
        <v>224.3</v>
      </c>
      <c r="V56" s="7">
        <f>VLOOKUP(B56,'Razzball Projections'!$B$2:$W$322,20,FALSE)</f>
        <v>22</v>
      </c>
      <c r="W56" s="7">
        <f>VLOOKUP(B56,'Razzball Projections'!$B$2:$W$322,21,FALSE)</f>
        <v>25</v>
      </c>
      <c r="X56" s="7">
        <f>VLOOKUP(B56,'Razzball Projections'!$B$2:$W$322,22,FALSE)</f>
        <v>26</v>
      </c>
    </row>
    <row r="57" spans="1:24">
      <c r="A57" s="6">
        <v>55</v>
      </c>
      <c r="B57" s="3" t="str">
        <f>'Razzball Projections'!B56</f>
        <v>Alex Smith</v>
      </c>
      <c r="C57" s="1" t="str">
        <f>VLOOKUP(B57,'Razzball Projections'!$B$2:$W$322,2,FALSE)</f>
        <v>QB</v>
      </c>
      <c r="D57" s="1" t="str">
        <f>VLOOKUP(B57,'Razzball Projections'!$B$2:$W$322,3,FALSE)</f>
        <v>KC</v>
      </c>
      <c r="E57" s="4">
        <f>VLOOKUP(B57,'Cheat Sheet'!$B$3:$E$323,4,FALSE)</f>
        <v>0</v>
      </c>
      <c r="F57" s="1">
        <f>VLOOKUP(B57,'Razzball Projections'!$B$2:$W$322,4,FALSE)</f>
        <v>534</v>
      </c>
      <c r="G57" s="1">
        <f>VLOOKUP(B57,'Razzball Projections'!$B$2:$W$322,5,FALSE)</f>
        <v>325</v>
      </c>
      <c r="H57" s="1">
        <f>VLOOKUP(B57,'Razzball Projections'!$B$2:$W$322,6,FALSE)</f>
        <v>60.9</v>
      </c>
      <c r="I57" s="1">
        <f>VLOOKUP(B57,'Razzball Projections'!$B$2:$W$322,7,FALSE)</f>
        <v>3345</v>
      </c>
      <c r="J57" s="1">
        <f>VLOOKUP(B57,'Razzball Projections'!$B$2:$W$322,8,FALSE)</f>
        <v>20</v>
      </c>
      <c r="K57" s="1">
        <f>VLOOKUP(B57,'Razzball Projections'!$B$2:$W$322,9,FALSE)</f>
        <v>10</v>
      </c>
      <c r="L57" s="1">
        <f>VLOOKUP(B57,'Razzball Projections'!$B$2:$W$322,10,FALSE)</f>
        <v>54</v>
      </c>
      <c r="M57" s="1">
        <f>VLOOKUP(B57,'Razzball Projections'!$B$2:$W$322,11,FALSE)</f>
        <v>276</v>
      </c>
      <c r="N57" s="1">
        <f>VLOOKUP(B57,'Razzball Projections'!$B$2:$W$322,12,FALSE)</f>
        <v>1</v>
      </c>
      <c r="O57" s="1">
        <f>VLOOKUP(B57,'Razzball Projections'!$B$2:$W$322,13,FALSE)</f>
        <v>3</v>
      </c>
      <c r="P57" s="1">
        <f>VLOOKUP(B57,'Razzball Projections'!$B$2:$W$322,14,FALSE)</f>
        <v>0</v>
      </c>
      <c r="Q57" s="1">
        <f>VLOOKUP(B57,'Razzball Projections'!$B$2:$W$322,15,FALSE)</f>
        <v>0</v>
      </c>
      <c r="R57" s="1">
        <f>VLOOKUP(B57,'Razzball Projections'!$B$2:$W$322,16,FALSE)</f>
        <v>0</v>
      </c>
      <c r="S57" s="8">
        <f>VLOOKUP(B57,'Razzball Projections'!$B$2:$W$322,17,FALSE)</f>
        <v>223.2</v>
      </c>
      <c r="T57" s="8">
        <f>VLOOKUP(B57,'Razzball Projections'!$B$2:$W$322,18,FALSE)</f>
        <v>223.2</v>
      </c>
      <c r="U57" s="8">
        <f>VLOOKUP(B57,'Razzball Projections'!$B$2:$W$322,19,FALSE)</f>
        <v>223.2</v>
      </c>
      <c r="V57" s="7">
        <f>VLOOKUP(B57,'Razzball Projections'!$B$2:$W$322,20,FALSE)</f>
        <v>1</v>
      </c>
      <c r="W57" s="7">
        <f>VLOOKUP(B57,'Razzball Projections'!$B$2:$W$322,21,FALSE)</f>
        <v>0</v>
      </c>
      <c r="X57" s="7">
        <f>VLOOKUP(B57,'Razzball Projections'!$B$2:$W$322,22,FALSE)</f>
        <v>0</v>
      </c>
    </row>
    <row r="58" spans="1:24">
      <c r="A58" s="6">
        <v>56</v>
      </c>
      <c r="B58" s="3" t="str">
        <f>'Razzball Projections'!B57</f>
        <v>Marshawn Lynch</v>
      </c>
      <c r="C58" s="1" t="str">
        <f>VLOOKUP(B58,'Razzball Projections'!$B$2:$W$322,2,FALSE)</f>
        <v>RB</v>
      </c>
      <c r="D58" s="1" t="str">
        <f>VLOOKUP(B58,'Razzball Projections'!$B$2:$W$322,3,FALSE)</f>
        <v>SEA</v>
      </c>
      <c r="E58" s="4">
        <f>VLOOKUP(B58,'Cheat Sheet'!$B$3:$E$323,4,FALSE)</f>
        <v>0</v>
      </c>
      <c r="F58" s="1">
        <f>VLOOKUP(B58,'Razzball Projections'!$B$2:$W$322,4,FALSE)</f>
        <v>0</v>
      </c>
      <c r="G58" s="1">
        <f>VLOOKUP(B58,'Razzball Projections'!$B$2:$W$322,5,FALSE)</f>
        <v>0</v>
      </c>
      <c r="H58" s="1">
        <f>VLOOKUP(B58,'Razzball Projections'!$B$2:$W$322,6,FALSE)</f>
        <v>0</v>
      </c>
      <c r="I58" s="1">
        <f>VLOOKUP(B58,'Razzball Projections'!$B$2:$W$322,7,FALSE)</f>
        <v>0</v>
      </c>
      <c r="J58" s="1">
        <f>VLOOKUP(B58,'Razzball Projections'!$B$2:$W$322,8,FALSE)</f>
        <v>0</v>
      </c>
      <c r="K58" s="1">
        <f>VLOOKUP(B58,'Razzball Projections'!$B$2:$W$322,9,FALSE)</f>
        <v>0</v>
      </c>
      <c r="L58" s="1">
        <f>VLOOKUP(B58,'Razzball Projections'!$B$2:$W$322,10,FALSE)</f>
        <v>275</v>
      </c>
      <c r="M58" s="1">
        <f>VLOOKUP(B58,'Razzball Projections'!$B$2:$W$322,11,FALSE)</f>
        <v>1197</v>
      </c>
      <c r="N58" s="1">
        <f>VLOOKUP(B58,'Razzball Projections'!$B$2:$W$322,12,FALSE)</f>
        <v>9</v>
      </c>
      <c r="O58" s="1">
        <f>VLOOKUP(B58,'Razzball Projections'!$B$2:$W$322,13,FALSE)</f>
        <v>2</v>
      </c>
      <c r="P58" s="1">
        <f>VLOOKUP(B58,'Razzball Projections'!$B$2:$W$322,14,FALSE)</f>
        <v>25</v>
      </c>
      <c r="Q58" s="1">
        <f>VLOOKUP(B58,'Razzball Projections'!$B$2:$W$322,15,FALSE)</f>
        <v>205</v>
      </c>
      <c r="R58" s="1">
        <f>VLOOKUP(B58,'Razzball Projections'!$B$2:$W$322,16,FALSE)</f>
        <v>1</v>
      </c>
      <c r="S58" s="8">
        <f>VLOOKUP(B58,'Razzball Projections'!$B$2:$W$322,17,FALSE)</f>
        <v>196.2</v>
      </c>
      <c r="T58" s="8">
        <f>VLOOKUP(B58,'Razzball Projections'!$B$2:$W$322,18,FALSE)</f>
        <v>208.7</v>
      </c>
      <c r="U58" s="8">
        <f>VLOOKUP(B58,'Razzball Projections'!$B$2:$W$322,19,FALSE)</f>
        <v>221.2</v>
      </c>
      <c r="V58" s="7">
        <f>VLOOKUP(B58,'Razzball Projections'!$B$2:$W$322,20,FALSE)</f>
        <v>34</v>
      </c>
      <c r="W58" s="7">
        <f>VLOOKUP(B58,'Razzball Projections'!$B$2:$W$322,21,FALSE)</f>
        <v>28</v>
      </c>
      <c r="X58" s="7">
        <f>VLOOKUP(B58,'Razzball Projections'!$B$2:$W$322,22,FALSE)</f>
        <v>25</v>
      </c>
    </row>
    <row r="59" spans="1:24">
      <c r="A59" s="6">
        <v>57</v>
      </c>
      <c r="B59" s="3" t="str">
        <f>'Razzball Projections'!B58</f>
        <v>Chris Johnson</v>
      </c>
      <c r="C59" s="1" t="str">
        <f>VLOOKUP(B59,'Razzball Projections'!$B$2:$W$322,2,FALSE)</f>
        <v>RB</v>
      </c>
      <c r="D59" s="1" t="str">
        <f>VLOOKUP(B59,'Razzball Projections'!$B$2:$W$322,3,FALSE)</f>
        <v>NYJ</v>
      </c>
      <c r="E59" s="4">
        <f>VLOOKUP(B59,'Cheat Sheet'!$B$3:$E$323,4,FALSE)</f>
        <v>0</v>
      </c>
      <c r="F59" s="1">
        <f>VLOOKUP(B59,'Razzball Projections'!$B$2:$W$322,4,FALSE)</f>
        <v>0</v>
      </c>
      <c r="G59" s="1">
        <f>VLOOKUP(B59,'Razzball Projections'!$B$2:$W$322,5,FALSE)</f>
        <v>0</v>
      </c>
      <c r="H59" s="1">
        <f>VLOOKUP(B59,'Razzball Projections'!$B$2:$W$322,6,FALSE)</f>
        <v>0</v>
      </c>
      <c r="I59" s="1">
        <f>VLOOKUP(B59,'Razzball Projections'!$B$2:$W$322,7,FALSE)</f>
        <v>0</v>
      </c>
      <c r="J59" s="1">
        <f>VLOOKUP(B59,'Razzball Projections'!$B$2:$W$322,8,FALSE)</f>
        <v>0</v>
      </c>
      <c r="K59" s="1">
        <f>VLOOKUP(B59,'Razzball Projections'!$B$2:$W$322,9,FALSE)</f>
        <v>0</v>
      </c>
      <c r="L59" s="1">
        <f>VLOOKUP(B59,'Razzball Projections'!$B$2:$W$322,10,FALSE)</f>
        <v>224</v>
      </c>
      <c r="M59" s="1">
        <f>VLOOKUP(B59,'Razzball Projections'!$B$2:$W$322,11,FALSE)</f>
        <v>933</v>
      </c>
      <c r="N59" s="1">
        <f>VLOOKUP(B59,'Razzball Projections'!$B$2:$W$322,12,FALSE)</f>
        <v>5</v>
      </c>
      <c r="O59" s="1">
        <f>VLOOKUP(B59,'Razzball Projections'!$B$2:$W$322,13,FALSE)</f>
        <v>3</v>
      </c>
      <c r="P59" s="1">
        <f>VLOOKUP(B59,'Razzball Projections'!$B$2:$W$322,14,FALSE)</f>
        <v>48</v>
      </c>
      <c r="Q59" s="1">
        <f>VLOOKUP(B59,'Razzball Projections'!$B$2:$W$322,15,FALSE)</f>
        <v>368</v>
      </c>
      <c r="R59" s="1">
        <f>VLOOKUP(B59,'Razzball Projections'!$B$2:$W$322,16,FALSE)</f>
        <v>3</v>
      </c>
      <c r="S59" s="8">
        <f>VLOOKUP(B59,'Razzball Projections'!$B$2:$W$322,17,FALSE)</f>
        <v>173.1</v>
      </c>
      <c r="T59" s="8">
        <f>VLOOKUP(B59,'Razzball Projections'!$B$2:$W$322,18,FALSE)</f>
        <v>197.1</v>
      </c>
      <c r="U59" s="8">
        <f>VLOOKUP(B59,'Razzball Projections'!$B$2:$W$322,19,FALSE)</f>
        <v>221.1</v>
      </c>
      <c r="V59" s="7">
        <f>VLOOKUP(B59,'Razzball Projections'!$B$2:$W$322,20,FALSE)</f>
        <v>21</v>
      </c>
      <c r="W59" s="7">
        <f>VLOOKUP(B59,'Razzball Projections'!$B$2:$W$322,21,FALSE)</f>
        <v>19</v>
      </c>
      <c r="X59" s="7">
        <f>VLOOKUP(B59,'Razzball Projections'!$B$2:$W$322,22,FALSE)</f>
        <v>19</v>
      </c>
    </row>
    <row r="60" spans="1:24">
      <c r="A60" s="6">
        <v>58</v>
      </c>
      <c r="B60" s="3" t="str">
        <f>'Razzball Projections'!B59</f>
        <v>Giovani Bernard</v>
      </c>
      <c r="C60" s="1" t="str">
        <f>VLOOKUP(B60,'Razzball Projections'!$B$2:$W$322,2,FALSE)</f>
        <v>RB</v>
      </c>
      <c r="D60" s="1" t="str">
        <f>VLOOKUP(B60,'Razzball Projections'!$B$2:$W$322,3,FALSE)</f>
        <v>CIN</v>
      </c>
      <c r="E60" s="4">
        <f>VLOOKUP(B60,'Cheat Sheet'!$B$3:$E$323,4,FALSE)</f>
        <v>0</v>
      </c>
      <c r="F60" s="1">
        <f>VLOOKUP(B60,'Razzball Projections'!$B$2:$W$322,4,FALSE)</f>
        <v>0</v>
      </c>
      <c r="G60" s="1">
        <f>VLOOKUP(B60,'Razzball Projections'!$B$2:$W$322,5,FALSE)</f>
        <v>0</v>
      </c>
      <c r="H60" s="1">
        <f>VLOOKUP(B60,'Razzball Projections'!$B$2:$W$322,6,FALSE)</f>
        <v>0</v>
      </c>
      <c r="I60" s="1">
        <f>VLOOKUP(B60,'Razzball Projections'!$B$2:$W$322,7,FALSE)</f>
        <v>0</v>
      </c>
      <c r="J60" s="1">
        <f>VLOOKUP(B60,'Razzball Projections'!$B$2:$W$322,8,FALSE)</f>
        <v>0</v>
      </c>
      <c r="K60" s="1">
        <f>VLOOKUP(B60,'Razzball Projections'!$B$2:$W$322,9,FALSE)</f>
        <v>0</v>
      </c>
      <c r="L60" s="1">
        <f>VLOOKUP(B60,'Razzball Projections'!$B$2:$W$322,10,FALSE)</f>
        <v>176</v>
      </c>
      <c r="M60" s="1">
        <f>VLOOKUP(B60,'Razzball Projections'!$B$2:$W$322,11,FALSE)</f>
        <v>881</v>
      </c>
      <c r="N60" s="1">
        <f>VLOOKUP(B60,'Razzball Projections'!$B$2:$W$322,12,FALSE)</f>
        <v>6</v>
      </c>
      <c r="O60" s="1">
        <f>VLOOKUP(B60,'Razzball Projections'!$B$2:$W$322,13,FALSE)</f>
        <v>4</v>
      </c>
      <c r="P60" s="1">
        <f>VLOOKUP(B60,'Razzball Projections'!$B$2:$W$322,14,FALSE)</f>
        <v>50</v>
      </c>
      <c r="Q60" s="1">
        <f>VLOOKUP(B60,'Razzball Projections'!$B$2:$W$322,15,FALSE)</f>
        <v>420</v>
      </c>
      <c r="R60" s="1">
        <f>VLOOKUP(B60,'Razzball Projections'!$B$2:$W$322,16,FALSE)</f>
        <v>2</v>
      </c>
      <c r="S60" s="8">
        <f>VLOOKUP(B60,'Razzball Projections'!$B$2:$W$322,17,FALSE)</f>
        <v>170.1</v>
      </c>
      <c r="T60" s="8">
        <f>VLOOKUP(B60,'Razzball Projections'!$B$2:$W$322,18,FALSE)</f>
        <v>195.1</v>
      </c>
      <c r="U60" s="8">
        <f>VLOOKUP(B60,'Razzball Projections'!$B$2:$W$322,19,FALSE)</f>
        <v>220.1</v>
      </c>
      <c r="V60" s="7">
        <f>VLOOKUP(B60,'Razzball Projections'!$B$2:$W$322,20,FALSE)</f>
        <v>29</v>
      </c>
      <c r="W60" s="7">
        <f>VLOOKUP(B60,'Razzball Projections'!$B$2:$W$322,21,FALSE)</f>
        <v>28</v>
      </c>
      <c r="X60" s="7">
        <f>VLOOKUP(B60,'Razzball Projections'!$B$2:$W$322,22,FALSE)</f>
        <v>30</v>
      </c>
    </row>
    <row r="61" spans="1:24">
      <c r="A61" s="6">
        <v>59</v>
      </c>
      <c r="B61" s="3" t="str">
        <f>'Razzball Projections'!B60</f>
        <v>Reggie Bush</v>
      </c>
      <c r="C61" s="1" t="str">
        <f>VLOOKUP(B61,'Razzball Projections'!$B$2:$W$322,2,FALSE)</f>
        <v>RB</v>
      </c>
      <c r="D61" s="1" t="str">
        <f>VLOOKUP(B61,'Razzball Projections'!$B$2:$W$322,3,FALSE)</f>
        <v>DET</v>
      </c>
      <c r="E61" s="4">
        <f>VLOOKUP(B61,'Cheat Sheet'!$B$3:$E$323,4,FALSE)</f>
        <v>0</v>
      </c>
      <c r="F61" s="1">
        <f>VLOOKUP(B61,'Razzball Projections'!$B$2:$W$322,4,FALSE)</f>
        <v>0</v>
      </c>
      <c r="G61" s="1">
        <f>VLOOKUP(B61,'Razzball Projections'!$B$2:$W$322,5,FALSE)</f>
        <v>0</v>
      </c>
      <c r="H61" s="1">
        <f>VLOOKUP(B61,'Razzball Projections'!$B$2:$W$322,6,FALSE)</f>
        <v>0</v>
      </c>
      <c r="I61" s="1">
        <f>VLOOKUP(B61,'Razzball Projections'!$B$2:$W$322,7,FALSE)</f>
        <v>0</v>
      </c>
      <c r="J61" s="1">
        <f>VLOOKUP(B61,'Razzball Projections'!$B$2:$W$322,8,FALSE)</f>
        <v>0</v>
      </c>
      <c r="K61" s="1">
        <f>VLOOKUP(B61,'Razzball Projections'!$B$2:$W$322,9,FALSE)</f>
        <v>0</v>
      </c>
      <c r="L61" s="1">
        <f>VLOOKUP(B61,'Razzball Projections'!$B$2:$W$322,10,FALSE)</f>
        <v>181</v>
      </c>
      <c r="M61" s="1">
        <f>VLOOKUP(B61,'Razzball Projections'!$B$2:$W$322,11,FALSE)</f>
        <v>815</v>
      </c>
      <c r="N61" s="1">
        <f>VLOOKUP(B61,'Razzball Projections'!$B$2:$W$322,12,FALSE)</f>
        <v>5</v>
      </c>
      <c r="O61" s="1">
        <f>VLOOKUP(B61,'Razzball Projections'!$B$2:$W$322,13,FALSE)</f>
        <v>3</v>
      </c>
      <c r="P61" s="1">
        <f>VLOOKUP(B61,'Razzball Projections'!$B$2:$W$322,14,FALSE)</f>
        <v>51</v>
      </c>
      <c r="Q61" s="1">
        <f>VLOOKUP(B61,'Razzball Projections'!$B$2:$W$322,15,FALSE)</f>
        <v>456</v>
      </c>
      <c r="R61" s="1">
        <f>VLOOKUP(B61,'Razzball Projections'!$B$2:$W$322,16,FALSE)</f>
        <v>3</v>
      </c>
      <c r="S61" s="8">
        <f>VLOOKUP(B61,'Razzball Projections'!$B$2:$W$322,17,FALSE)</f>
        <v>168.9</v>
      </c>
      <c r="T61" s="8">
        <f>VLOOKUP(B61,'Razzball Projections'!$B$2:$W$322,18,FALSE)</f>
        <v>194.4</v>
      </c>
      <c r="U61" s="8">
        <f>VLOOKUP(B61,'Razzball Projections'!$B$2:$W$322,19,FALSE)</f>
        <v>219.9</v>
      </c>
      <c r="V61" s="7">
        <f>VLOOKUP(B61,'Razzball Projections'!$B$2:$W$322,20,FALSE)</f>
        <v>22</v>
      </c>
      <c r="W61" s="7">
        <f>VLOOKUP(B61,'Razzball Projections'!$B$2:$W$322,21,FALSE)</f>
        <v>23</v>
      </c>
      <c r="X61" s="7">
        <f>VLOOKUP(B61,'Razzball Projections'!$B$2:$W$322,22,FALSE)</f>
        <v>23</v>
      </c>
    </row>
    <row r="62" spans="1:24">
      <c r="A62" s="6">
        <v>60</v>
      </c>
      <c r="B62" s="3" t="str">
        <f>'Razzball Projections'!B61</f>
        <v>Julian Edelman</v>
      </c>
      <c r="C62" s="1" t="str">
        <f>VLOOKUP(B62,'Razzball Projections'!$B$2:$W$322,2,FALSE)</f>
        <v>WR</v>
      </c>
      <c r="D62" s="1" t="str">
        <f>VLOOKUP(B62,'Razzball Projections'!$B$2:$W$322,3,FALSE)</f>
        <v>NE</v>
      </c>
      <c r="E62" s="4">
        <f>VLOOKUP(B62,'Cheat Sheet'!$B$3:$E$323,4,FALSE)</f>
        <v>0</v>
      </c>
      <c r="F62" s="1">
        <f>VLOOKUP(B62,'Razzball Projections'!$B$2:$W$322,4,FALSE)</f>
        <v>0</v>
      </c>
      <c r="G62" s="1">
        <f>VLOOKUP(B62,'Razzball Projections'!$B$2:$W$322,5,FALSE)</f>
        <v>0</v>
      </c>
      <c r="H62" s="1">
        <f>VLOOKUP(B62,'Razzball Projections'!$B$2:$W$322,6,FALSE)</f>
        <v>0</v>
      </c>
      <c r="I62" s="1">
        <f>VLOOKUP(B62,'Razzball Projections'!$B$2:$W$322,7,FALSE)</f>
        <v>0</v>
      </c>
      <c r="J62" s="1">
        <f>VLOOKUP(B62,'Razzball Projections'!$B$2:$W$322,8,FALSE)</f>
        <v>0</v>
      </c>
      <c r="K62" s="1">
        <f>VLOOKUP(B62,'Razzball Projections'!$B$2:$W$322,9,FALSE)</f>
        <v>0</v>
      </c>
      <c r="L62" s="1">
        <f>VLOOKUP(B62,'Razzball Projections'!$B$2:$W$322,10,FALSE)</f>
        <v>2</v>
      </c>
      <c r="M62" s="1">
        <f>VLOOKUP(B62,'Razzball Projections'!$B$2:$W$322,11,FALSE)</f>
        <v>17</v>
      </c>
      <c r="N62" s="1">
        <f>VLOOKUP(B62,'Razzball Projections'!$B$2:$W$322,12,FALSE)</f>
        <v>0</v>
      </c>
      <c r="O62" s="1">
        <f>VLOOKUP(B62,'Razzball Projections'!$B$2:$W$322,13,FALSE)</f>
        <v>1</v>
      </c>
      <c r="P62" s="1">
        <f>VLOOKUP(B62,'Razzball Projections'!$B$2:$W$322,14,FALSE)</f>
        <v>90</v>
      </c>
      <c r="Q62" s="1">
        <f>VLOOKUP(B62,'Razzball Projections'!$B$2:$W$322,15,FALSE)</f>
        <v>989</v>
      </c>
      <c r="R62" s="1">
        <f>VLOOKUP(B62,'Razzball Projections'!$B$2:$W$322,16,FALSE)</f>
        <v>5</v>
      </c>
      <c r="S62" s="8">
        <f>VLOOKUP(B62,'Razzball Projections'!$B$2:$W$322,17,FALSE)</f>
        <v>128.6</v>
      </c>
      <c r="T62" s="8">
        <f>VLOOKUP(B62,'Razzball Projections'!$B$2:$W$322,18,FALSE)</f>
        <v>173.6</v>
      </c>
      <c r="U62" s="8">
        <f>VLOOKUP(B62,'Razzball Projections'!$B$2:$W$322,19,FALSE)</f>
        <v>218.6</v>
      </c>
      <c r="V62" s="7">
        <f>VLOOKUP(B62,'Razzball Projections'!$B$2:$W$322,20,FALSE)</f>
        <v>13</v>
      </c>
      <c r="W62" s="7">
        <f>VLOOKUP(B62,'Razzball Projections'!$B$2:$W$322,21,FALSE)</f>
        <v>19</v>
      </c>
      <c r="X62" s="7">
        <f>VLOOKUP(B62,'Razzball Projections'!$B$2:$W$322,22,FALSE)</f>
        <v>22</v>
      </c>
    </row>
    <row r="63" spans="1:24">
      <c r="A63" s="6">
        <v>61</v>
      </c>
      <c r="B63" s="3" t="str">
        <f>'Razzball Projections'!B62</f>
        <v>Andy Dalton</v>
      </c>
      <c r="C63" s="1" t="str">
        <f>VLOOKUP(B63,'Razzball Projections'!$B$2:$W$322,2,FALSE)</f>
        <v>QB</v>
      </c>
      <c r="D63" s="1" t="str">
        <f>VLOOKUP(B63,'Razzball Projections'!$B$2:$W$322,3,FALSE)</f>
        <v>CIN</v>
      </c>
      <c r="E63" s="4">
        <f>VLOOKUP(B63,'Cheat Sheet'!$B$3:$E$323,4,FALSE)</f>
        <v>0</v>
      </c>
      <c r="F63" s="1">
        <f>VLOOKUP(B63,'Razzball Projections'!$B$2:$W$322,4,FALSE)</f>
        <v>523</v>
      </c>
      <c r="G63" s="1">
        <f>VLOOKUP(B63,'Razzball Projections'!$B$2:$W$322,5,FALSE)</f>
        <v>325</v>
      </c>
      <c r="H63" s="1">
        <f>VLOOKUP(B63,'Razzball Projections'!$B$2:$W$322,6,FALSE)</f>
        <v>62.1</v>
      </c>
      <c r="I63" s="1">
        <f>VLOOKUP(B63,'Razzball Projections'!$B$2:$W$322,7,FALSE)</f>
        <v>3356</v>
      </c>
      <c r="J63" s="1">
        <f>VLOOKUP(B63,'Razzball Projections'!$B$2:$W$322,8,FALSE)</f>
        <v>28</v>
      </c>
      <c r="K63" s="1">
        <f>VLOOKUP(B63,'Razzball Projections'!$B$2:$W$322,9,FALSE)</f>
        <v>21</v>
      </c>
      <c r="L63" s="1">
        <f>VLOOKUP(B63,'Razzball Projections'!$B$2:$W$322,10,FALSE)</f>
        <v>54</v>
      </c>
      <c r="M63" s="1">
        <f>VLOOKUP(B63,'Razzball Projections'!$B$2:$W$322,11,FALSE)</f>
        <v>136</v>
      </c>
      <c r="N63" s="1">
        <f>VLOOKUP(B63,'Razzball Projections'!$B$2:$W$322,12,FALSE)</f>
        <v>1</v>
      </c>
      <c r="O63" s="1">
        <f>VLOOKUP(B63,'Razzball Projections'!$B$2:$W$322,13,FALSE)</f>
        <v>3</v>
      </c>
      <c r="P63" s="1">
        <f>VLOOKUP(B63,'Razzball Projections'!$B$2:$W$322,14,FALSE)</f>
        <v>0</v>
      </c>
      <c r="Q63" s="1">
        <f>VLOOKUP(B63,'Razzball Projections'!$B$2:$W$322,15,FALSE)</f>
        <v>0</v>
      </c>
      <c r="R63" s="1">
        <f>VLOOKUP(B63,'Razzball Projections'!$B$2:$W$322,16,FALSE)</f>
        <v>0</v>
      </c>
      <c r="S63" s="8">
        <f>VLOOKUP(B63,'Razzball Projections'!$B$2:$W$322,17,FALSE)</f>
        <v>217.84</v>
      </c>
      <c r="T63" s="8">
        <f>VLOOKUP(B63,'Razzball Projections'!$B$2:$W$322,18,FALSE)</f>
        <v>217.84</v>
      </c>
      <c r="U63" s="8">
        <f>VLOOKUP(B63,'Razzball Projections'!$B$2:$W$322,19,FALSE)</f>
        <v>217.84</v>
      </c>
      <c r="V63" s="7">
        <f>VLOOKUP(B63,'Razzball Projections'!$B$2:$W$322,20,FALSE)</f>
        <v>2</v>
      </c>
      <c r="W63" s="7">
        <f>VLOOKUP(B63,'Razzball Projections'!$B$2:$W$322,21,FALSE)</f>
        <v>1</v>
      </c>
      <c r="X63" s="7">
        <f>VLOOKUP(B63,'Razzball Projections'!$B$2:$W$322,22,FALSE)</f>
        <v>1</v>
      </c>
    </row>
    <row r="64" spans="1:24">
      <c r="A64" s="6">
        <v>62</v>
      </c>
      <c r="B64" s="3" t="str">
        <f>'Razzball Projections'!B63</f>
        <v>Carson Palmer</v>
      </c>
      <c r="C64" s="1" t="str">
        <f>VLOOKUP(B64,'Razzball Projections'!$B$2:$W$322,2,FALSE)</f>
        <v>QB</v>
      </c>
      <c r="D64" s="1" t="str">
        <f>VLOOKUP(B64,'Razzball Projections'!$B$2:$W$322,3,FALSE)</f>
        <v>ARI</v>
      </c>
      <c r="E64" s="4">
        <f>VLOOKUP(B64,'Cheat Sheet'!$B$3:$E$323,4,FALSE)</f>
        <v>0</v>
      </c>
      <c r="F64" s="1">
        <f>VLOOKUP(B64,'Razzball Projections'!$B$2:$W$322,4,FALSE)</f>
        <v>576</v>
      </c>
      <c r="G64" s="1">
        <f>VLOOKUP(B64,'Razzball Projections'!$B$2:$W$322,5,FALSE)</f>
        <v>356</v>
      </c>
      <c r="H64" s="1">
        <f>VLOOKUP(B64,'Razzball Projections'!$B$2:$W$322,6,FALSE)</f>
        <v>61.8</v>
      </c>
      <c r="I64" s="1">
        <f>VLOOKUP(B64,'Razzball Projections'!$B$2:$W$322,7,FALSE)</f>
        <v>4126</v>
      </c>
      <c r="J64" s="1">
        <f>VLOOKUP(B64,'Razzball Projections'!$B$2:$W$322,8,FALSE)</f>
        <v>24</v>
      </c>
      <c r="K64" s="1">
        <f>VLOOKUP(B64,'Razzball Projections'!$B$2:$W$322,9,FALSE)</f>
        <v>19</v>
      </c>
      <c r="L64" s="1">
        <f>VLOOKUP(B64,'Razzball Projections'!$B$2:$W$322,10,FALSE)</f>
        <v>15</v>
      </c>
      <c r="M64" s="1">
        <f>VLOOKUP(B64,'Razzball Projections'!$B$2:$W$322,11,FALSE)</f>
        <v>7</v>
      </c>
      <c r="N64" s="1">
        <f>VLOOKUP(B64,'Razzball Projections'!$B$2:$W$322,12,FALSE)</f>
        <v>0</v>
      </c>
      <c r="O64" s="1">
        <f>VLOOKUP(B64,'Razzball Projections'!$B$2:$W$322,13,FALSE)</f>
        <v>3</v>
      </c>
      <c r="P64" s="1">
        <f>VLOOKUP(B64,'Razzball Projections'!$B$2:$W$322,14,FALSE)</f>
        <v>0</v>
      </c>
      <c r="Q64" s="1">
        <f>VLOOKUP(B64,'Razzball Projections'!$B$2:$W$322,15,FALSE)</f>
        <v>0</v>
      </c>
      <c r="R64" s="1">
        <f>VLOOKUP(B64,'Razzball Projections'!$B$2:$W$322,16,FALSE)</f>
        <v>0</v>
      </c>
      <c r="S64" s="8">
        <f>VLOOKUP(B64,'Razzball Projections'!$B$2:$W$322,17,FALSE)</f>
        <v>217.74</v>
      </c>
      <c r="T64" s="8">
        <f>VLOOKUP(B64,'Razzball Projections'!$B$2:$W$322,18,FALSE)</f>
        <v>217.74</v>
      </c>
      <c r="U64" s="8">
        <f>VLOOKUP(B64,'Razzball Projections'!$B$2:$W$322,19,FALSE)</f>
        <v>217.74</v>
      </c>
      <c r="V64" s="7">
        <f>VLOOKUP(B64,'Razzball Projections'!$B$2:$W$322,20,FALSE)</f>
        <v>0</v>
      </c>
      <c r="W64" s="7">
        <f>VLOOKUP(B64,'Razzball Projections'!$B$2:$W$322,21,FALSE)</f>
        <v>0</v>
      </c>
      <c r="X64" s="7">
        <f>VLOOKUP(B64,'Razzball Projections'!$B$2:$W$322,22,FALSE)</f>
        <v>0</v>
      </c>
    </row>
    <row r="65" spans="1:24">
      <c r="A65" s="6">
        <v>63</v>
      </c>
      <c r="B65" s="3" t="str">
        <f>'Razzball Projections'!B64</f>
        <v>DeSean Jackson</v>
      </c>
      <c r="C65" s="1" t="str">
        <f>VLOOKUP(B65,'Razzball Projections'!$B$2:$W$322,2,FALSE)</f>
        <v>WR</v>
      </c>
      <c r="D65" s="1" t="str">
        <f>VLOOKUP(B65,'Razzball Projections'!$B$2:$W$322,3,FALSE)</f>
        <v>WAS</v>
      </c>
      <c r="E65" s="4">
        <f>VLOOKUP(B65,'Cheat Sheet'!$B$3:$E$323,4,FALSE)</f>
        <v>0</v>
      </c>
      <c r="F65" s="1">
        <f>VLOOKUP(B65,'Razzball Projections'!$B$2:$W$322,4,FALSE)</f>
        <v>0</v>
      </c>
      <c r="G65" s="1">
        <f>VLOOKUP(B65,'Razzball Projections'!$B$2:$W$322,5,FALSE)</f>
        <v>0</v>
      </c>
      <c r="H65" s="1">
        <f>VLOOKUP(B65,'Razzball Projections'!$B$2:$W$322,6,FALSE)</f>
        <v>0</v>
      </c>
      <c r="I65" s="1">
        <f>VLOOKUP(B65,'Razzball Projections'!$B$2:$W$322,7,FALSE)</f>
        <v>0</v>
      </c>
      <c r="J65" s="1">
        <f>VLOOKUP(B65,'Razzball Projections'!$B$2:$W$322,8,FALSE)</f>
        <v>0</v>
      </c>
      <c r="K65" s="1">
        <f>VLOOKUP(B65,'Razzball Projections'!$B$2:$W$322,9,FALSE)</f>
        <v>0</v>
      </c>
      <c r="L65" s="1">
        <f>VLOOKUP(B65,'Razzball Projections'!$B$2:$W$322,10,FALSE)</f>
        <v>4</v>
      </c>
      <c r="M65" s="1">
        <f>VLOOKUP(B65,'Razzball Projections'!$B$2:$W$322,11,FALSE)</f>
        <v>24</v>
      </c>
      <c r="N65" s="1">
        <f>VLOOKUP(B65,'Razzball Projections'!$B$2:$W$322,12,FALSE)</f>
        <v>0</v>
      </c>
      <c r="O65" s="1">
        <f>VLOOKUP(B65,'Razzball Projections'!$B$2:$W$322,13,FALSE)</f>
        <v>0</v>
      </c>
      <c r="P65" s="1">
        <f>VLOOKUP(B65,'Razzball Projections'!$B$2:$W$322,14,FALSE)</f>
        <v>71</v>
      </c>
      <c r="Q65" s="1">
        <f>VLOOKUP(B65,'Razzball Projections'!$B$2:$W$322,15,FALSE)</f>
        <v>1017</v>
      </c>
      <c r="R65" s="1">
        <f>VLOOKUP(B65,'Razzball Projections'!$B$2:$W$322,16,FALSE)</f>
        <v>7</v>
      </c>
      <c r="S65" s="8">
        <f>VLOOKUP(B65,'Razzball Projections'!$B$2:$W$322,17,FALSE)</f>
        <v>146.69999999999999</v>
      </c>
      <c r="T65" s="8">
        <f>VLOOKUP(B65,'Razzball Projections'!$B$2:$W$322,18,FALSE)</f>
        <v>182.2</v>
      </c>
      <c r="U65" s="8">
        <f>VLOOKUP(B65,'Razzball Projections'!$B$2:$W$322,19,FALSE)</f>
        <v>217.7</v>
      </c>
      <c r="V65" s="7">
        <f>VLOOKUP(B65,'Razzball Projections'!$B$2:$W$322,20,FALSE)</f>
        <v>18</v>
      </c>
      <c r="W65" s="7">
        <f>VLOOKUP(B65,'Razzball Projections'!$B$2:$W$322,21,FALSE)</f>
        <v>19</v>
      </c>
      <c r="X65" s="7">
        <f>VLOOKUP(B65,'Razzball Projections'!$B$2:$W$322,22,FALSE)</f>
        <v>19</v>
      </c>
    </row>
    <row r="66" spans="1:24">
      <c r="A66" s="6">
        <v>64</v>
      </c>
      <c r="B66" s="3" t="str">
        <f>'Razzball Projections'!B65</f>
        <v>Roddy White</v>
      </c>
      <c r="C66" s="1" t="str">
        <f>VLOOKUP(B66,'Razzball Projections'!$B$2:$W$322,2,FALSE)</f>
        <v>WR</v>
      </c>
      <c r="D66" s="1" t="str">
        <f>VLOOKUP(B66,'Razzball Projections'!$B$2:$W$322,3,FALSE)</f>
        <v>ATL</v>
      </c>
      <c r="E66" s="4">
        <f>VLOOKUP(B66,'Cheat Sheet'!$B$3:$E$323,4,FALSE)</f>
        <v>0</v>
      </c>
      <c r="F66" s="1">
        <f>VLOOKUP(B66,'Razzball Projections'!$B$2:$W$322,4,FALSE)</f>
        <v>0</v>
      </c>
      <c r="G66" s="1">
        <f>VLOOKUP(B66,'Razzball Projections'!$B$2:$W$322,5,FALSE)</f>
        <v>0</v>
      </c>
      <c r="H66" s="1">
        <f>VLOOKUP(B66,'Razzball Projections'!$B$2:$W$322,6,FALSE)</f>
        <v>0</v>
      </c>
      <c r="I66" s="1">
        <f>VLOOKUP(B66,'Razzball Projections'!$B$2:$W$322,7,FALSE)</f>
        <v>0</v>
      </c>
      <c r="J66" s="1">
        <f>VLOOKUP(B66,'Razzball Projections'!$B$2:$W$322,8,FALSE)</f>
        <v>0</v>
      </c>
      <c r="K66" s="1">
        <f>VLOOKUP(B66,'Razzball Projections'!$B$2:$W$322,9,FALSE)</f>
        <v>0</v>
      </c>
      <c r="L66" s="1">
        <f>VLOOKUP(B66,'Razzball Projections'!$B$2:$W$322,10,FALSE)</f>
        <v>0</v>
      </c>
      <c r="M66" s="1">
        <f>VLOOKUP(B66,'Razzball Projections'!$B$2:$W$322,11,FALSE)</f>
        <v>0</v>
      </c>
      <c r="N66" s="1">
        <f>VLOOKUP(B66,'Razzball Projections'!$B$2:$W$322,12,FALSE)</f>
        <v>0</v>
      </c>
      <c r="O66" s="1">
        <f>VLOOKUP(B66,'Razzball Projections'!$B$2:$W$322,13,FALSE)</f>
        <v>1</v>
      </c>
      <c r="P66" s="1">
        <f>VLOOKUP(B66,'Razzball Projections'!$B$2:$W$322,14,FALSE)</f>
        <v>81</v>
      </c>
      <c r="Q66" s="1">
        <f>VLOOKUP(B66,'Razzball Projections'!$B$2:$W$322,15,FALSE)</f>
        <v>997</v>
      </c>
      <c r="R66" s="1">
        <f>VLOOKUP(B66,'Razzball Projections'!$B$2:$W$322,16,FALSE)</f>
        <v>6</v>
      </c>
      <c r="S66" s="8">
        <f>VLOOKUP(B66,'Razzball Projections'!$B$2:$W$322,17,FALSE)</f>
        <v>134.69999999999999</v>
      </c>
      <c r="T66" s="8">
        <f>VLOOKUP(B66,'Razzball Projections'!$B$2:$W$322,18,FALSE)</f>
        <v>175.2</v>
      </c>
      <c r="U66" s="8">
        <f>VLOOKUP(B66,'Razzball Projections'!$B$2:$W$322,19,FALSE)</f>
        <v>215.7</v>
      </c>
      <c r="V66" s="7">
        <f>VLOOKUP(B66,'Razzball Projections'!$B$2:$W$322,20,FALSE)</f>
        <v>22</v>
      </c>
      <c r="W66" s="7">
        <f>VLOOKUP(B66,'Razzball Projections'!$B$2:$W$322,21,FALSE)</f>
        <v>25</v>
      </c>
      <c r="X66" s="7">
        <f>VLOOKUP(B66,'Razzball Projections'!$B$2:$W$322,22,FALSE)</f>
        <v>27</v>
      </c>
    </row>
    <row r="67" spans="1:24">
      <c r="A67" s="6">
        <v>65</v>
      </c>
      <c r="B67" s="3" t="str">
        <f>'Razzball Projections'!B66</f>
        <v>Arian Foster</v>
      </c>
      <c r="C67" s="1" t="str">
        <f>VLOOKUP(B67,'Razzball Projections'!$B$2:$W$322,2,FALSE)</f>
        <v>RB</v>
      </c>
      <c r="D67" s="1" t="str">
        <f>VLOOKUP(B67,'Razzball Projections'!$B$2:$W$322,3,FALSE)</f>
        <v>HOU</v>
      </c>
      <c r="E67" s="4">
        <f>VLOOKUP(B67,'Cheat Sheet'!$B$3:$E$323,4,FALSE)</f>
        <v>0</v>
      </c>
      <c r="F67" s="1">
        <f>VLOOKUP(B67,'Razzball Projections'!$B$2:$W$322,4,FALSE)</f>
        <v>0</v>
      </c>
      <c r="G67" s="1">
        <f>VLOOKUP(B67,'Razzball Projections'!$B$2:$W$322,5,FALSE)</f>
        <v>0</v>
      </c>
      <c r="H67" s="1">
        <f>VLOOKUP(B67,'Razzball Projections'!$B$2:$W$322,6,FALSE)</f>
        <v>0</v>
      </c>
      <c r="I67" s="1">
        <f>VLOOKUP(B67,'Razzball Projections'!$B$2:$W$322,7,FALSE)</f>
        <v>0</v>
      </c>
      <c r="J67" s="1">
        <f>VLOOKUP(B67,'Razzball Projections'!$B$2:$W$322,8,FALSE)</f>
        <v>0</v>
      </c>
      <c r="K67" s="1">
        <f>VLOOKUP(B67,'Razzball Projections'!$B$2:$W$322,9,FALSE)</f>
        <v>0</v>
      </c>
      <c r="L67" s="1">
        <f>VLOOKUP(B67,'Razzball Projections'!$B$2:$W$322,10,FALSE)</f>
        <v>208</v>
      </c>
      <c r="M67" s="1">
        <f>VLOOKUP(B67,'Razzball Projections'!$B$2:$W$322,11,FALSE)</f>
        <v>921</v>
      </c>
      <c r="N67" s="1">
        <f>VLOOKUP(B67,'Razzball Projections'!$B$2:$W$322,12,FALSE)</f>
        <v>6</v>
      </c>
      <c r="O67" s="1">
        <f>VLOOKUP(B67,'Razzball Projections'!$B$2:$W$322,13,FALSE)</f>
        <v>2</v>
      </c>
      <c r="P67" s="1">
        <f>VLOOKUP(B67,'Razzball Projections'!$B$2:$W$322,14,FALSE)</f>
        <v>48</v>
      </c>
      <c r="Q67" s="1">
        <f>VLOOKUP(B67,'Razzball Projections'!$B$2:$W$322,15,FALSE)</f>
        <v>334</v>
      </c>
      <c r="R67" s="1">
        <f>VLOOKUP(B67,'Razzball Projections'!$B$2:$W$322,16,FALSE)</f>
        <v>2</v>
      </c>
      <c r="S67" s="8">
        <f>VLOOKUP(B67,'Razzball Projections'!$B$2:$W$322,17,FALSE)</f>
        <v>167.1</v>
      </c>
      <c r="T67" s="8">
        <f>VLOOKUP(B67,'Razzball Projections'!$B$2:$W$322,18,FALSE)</f>
        <v>191.1</v>
      </c>
      <c r="U67" s="8">
        <f>VLOOKUP(B67,'Razzball Projections'!$B$2:$W$322,19,FALSE)</f>
        <v>215.1</v>
      </c>
      <c r="V67" s="7">
        <f>VLOOKUP(B67,'Razzball Projections'!$B$2:$W$322,20,FALSE)</f>
        <v>29</v>
      </c>
      <c r="W67" s="7">
        <f>VLOOKUP(B67,'Razzball Projections'!$B$2:$W$322,21,FALSE)</f>
        <v>27</v>
      </c>
      <c r="X67" s="7">
        <f>VLOOKUP(B67,'Razzball Projections'!$B$2:$W$322,22,FALSE)</f>
        <v>25</v>
      </c>
    </row>
    <row r="68" spans="1:24">
      <c r="A68" s="6">
        <v>66</v>
      </c>
      <c r="B68" s="3" t="str">
        <f>'Razzball Projections'!B67</f>
        <v>Mike Wallace</v>
      </c>
      <c r="C68" s="1" t="str">
        <f>VLOOKUP(B68,'Razzball Projections'!$B$2:$W$322,2,FALSE)</f>
        <v>WR</v>
      </c>
      <c r="D68" s="1" t="str">
        <f>VLOOKUP(B68,'Razzball Projections'!$B$2:$W$322,3,FALSE)</f>
        <v>MIA</v>
      </c>
      <c r="E68" s="4">
        <f>VLOOKUP(B68,'Cheat Sheet'!$B$3:$E$323,4,FALSE)</f>
        <v>0</v>
      </c>
      <c r="F68" s="1">
        <f>VLOOKUP(B68,'Razzball Projections'!$B$2:$W$322,4,FALSE)</f>
        <v>0</v>
      </c>
      <c r="G68" s="1">
        <f>VLOOKUP(B68,'Razzball Projections'!$B$2:$W$322,5,FALSE)</f>
        <v>0</v>
      </c>
      <c r="H68" s="1">
        <f>VLOOKUP(B68,'Razzball Projections'!$B$2:$W$322,6,FALSE)</f>
        <v>0</v>
      </c>
      <c r="I68" s="1">
        <f>VLOOKUP(B68,'Razzball Projections'!$B$2:$W$322,7,FALSE)</f>
        <v>0</v>
      </c>
      <c r="J68" s="1">
        <f>VLOOKUP(B68,'Razzball Projections'!$B$2:$W$322,8,FALSE)</f>
        <v>0</v>
      </c>
      <c r="K68" s="1">
        <f>VLOOKUP(B68,'Razzball Projections'!$B$2:$W$322,9,FALSE)</f>
        <v>0</v>
      </c>
      <c r="L68" s="1">
        <f>VLOOKUP(B68,'Razzball Projections'!$B$2:$W$322,10,FALSE)</f>
        <v>5</v>
      </c>
      <c r="M68" s="1">
        <f>VLOOKUP(B68,'Razzball Projections'!$B$2:$W$322,11,FALSE)</f>
        <v>39</v>
      </c>
      <c r="N68" s="1">
        <f>VLOOKUP(B68,'Razzball Projections'!$B$2:$W$322,12,FALSE)</f>
        <v>0</v>
      </c>
      <c r="O68" s="1">
        <f>VLOOKUP(B68,'Razzball Projections'!$B$2:$W$322,13,FALSE)</f>
        <v>1</v>
      </c>
      <c r="P68" s="1">
        <f>VLOOKUP(B68,'Razzball Projections'!$B$2:$W$322,14,FALSE)</f>
        <v>76</v>
      </c>
      <c r="Q68" s="1">
        <f>VLOOKUP(B68,'Razzball Projections'!$B$2:$W$322,15,FALSE)</f>
        <v>1029</v>
      </c>
      <c r="R68" s="1">
        <f>VLOOKUP(B68,'Razzball Projections'!$B$2:$W$322,16,FALSE)</f>
        <v>6</v>
      </c>
      <c r="S68" s="8">
        <f>VLOOKUP(B68,'Razzball Projections'!$B$2:$W$322,17,FALSE)</f>
        <v>138.75</v>
      </c>
      <c r="T68" s="8">
        <f>VLOOKUP(B68,'Razzball Projections'!$B$2:$W$322,18,FALSE)</f>
        <v>176.75</v>
      </c>
      <c r="U68" s="8">
        <f>VLOOKUP(B68,'Razzball Projections'!$B$2:$W$322,19,FALSE)</f>
        <v>214.75</v>
      </c>
      <c r="V68" s="7">
        <f>VLOOKUP(B68,'Razzball Projections'!$B$2:$W$322,20,FALSE)</f>
        <v>15</v>
      </c>
      <c r="W68" s="7">
        <f>VLOOKUP(B68,'Razzball Projections'!$B$2:$W$322,21,FALSE)</f>
        <v>17</v>
      </c>
      <c r="X68" s="7">
        <f>VLOOKUP(B68,'Razzball Projections'!$B$2:$W$322,22,FALSE)</f>
        <v>18</v>
      </c>
    </row>
    <row r="69" spans="1:24">
      <c r="A69" s="6">
        <v>67</v>
      </c>
      <c r="B69" s="3" t="str">
        <f>'Razzball Projections'!B68</f>
        <v>Reggie Wayne</v>
      </c>
      <c r="C69" s="1" t="str">
        <f>VLOOKUP(B69,'Razzball Projections'!$B$2:$W$322,2,FALSE)</f>
        <v>WR</v>
      </c>
      <c r="D69" s="1" t="str">
        <f>VLOOKUP(B69,'Razzball Projections'!$B$2:$W$322,3,FALSE)</f>
        <v>IND</v>
      </c>
      <c r="E69" s="4">
        <f>VLOOKUP(B69,'Cheat Sheet'!$B$3:$E$323,4,FALSE)</f>
        <v>0</v>
      </c>
      <c r="F69" s="1">
        <f>VLOOKUP(B69,'Razzball Projections'!$B$2:$W$322,4,FALSE)</f>
        <v>0</v>
      </c>
      <c r="G69" s="1">
        <f>VLOOKUP(B69,'Razzball Projections'!$B$2:$W$322,5,FALSE)</f>
        <v>0</v>
      </c>
      <c r="H69" s="1">
        <f>VLOOKUP(B69,'Razzball Projections'!$B$2:$W$322,6,FALSE)</f>
        <v>0</v>
      </c>
      <c r="I69" s="1">
        <f>VLOOKUP(B69,'Razzball Projections'!$B$2:$W$322,7,FALSE)</f>
        <v>0</v>
      </c>
      <c r="J69" s="1">
        <f>VLOOKUP(B69,'Razzball Projections'!$B$2:$W$322,8,FALSE)</f>
        <v>0</v>
      </c>
      <c r="K69" s="1">
        <f>VLOOKUP(B69,'Razzball Projections'!$B$2:$W$322,9,FALSE)</f>
        <v>0</v>
      </c>
      <c r="L69" s="1">
        <f>VLOOKUP(B69,'Razzball Projections'!$B$2:$W$322,10,FALSE)</f>
        <v>0</v>
      </c>
      <c r="M69" s="1">
        <f>VLOOKUP(B69,'Razzball Projections'!$B$2:$W$322,11,FALSE)</f>
        <v>0</v>
      </c>
      <c r="N69" s="1">
        <f>VLOOKUP(B69,'Razzball Projections'!$B$2:$W$322,12,FALSE)</f>
        <v>0</v>
      </c>
      <c r="O69" s="1">
        <f>VLOOKUP(B69,'Razzball Projections'!$B$2:$W$322,13,FALSE)</f>
        <v>0</v>
      </c>
      <c r="P69" s="1">
        <f>VLOOKUP(B69,'Razzball Projections'!$B$2:$W$322,14,FALSE)</f>
        <v>74</v>
      </c>
      <c r="Q69" s="1">
        <f>VLOOKUP(B69,'Razzball Projections'!$B$2:$W$322,15,FALSE)</f>
        <v>984</v>
      </c>
      <c r="R69" s="1">
        <f>VLOOKUP(B69,'Razzball Projections'!$B$2:$W$322,16,FALSE)</f>
        <v>7</v>
      </c>
      <c r="S69" s="8">
        <f>VLOOKUP(B69,'Razzball Projections'!$B$2:$W$322,17,FALSE)</f>
        <v>140.4</v>
      </c>
      <c r="T69" s="8">
        <f>VLOOKUP(B69,'Razzball Projections'!$B$2:$W$322,18,FALSE)</f>
        <v>177.4</v>
      </c>
      <c r="U69" s="8">
        <f>VLOOKUP(B69,'Razzball Projections'!$B$2:$W$322,19,FALSE)</f>
        <v>214.4</v>
      </c>
      <c r="V69" s="7">
        <f>VLOOKUP(B69,'Razzball Projections'!$B$2:$W$322,20,FALSE)</f>
        <v>12</v>
      </c>
      <c r="W69" s="7">
        <f>VLOOKUP(B69,'Razzball Projections'!$B$2:$W$322,21,FALSE)</f>
        <v>15</v>
      </c>
      <c r="X69" s="7">
        <f>VLOOKUP(B69,'Razzball Projections'!$B$2:$W$322,22,FALSE)</f>
        <v>19</v>
      </c>
    </row>
    <row r="70" spans="1:24">
      <c r="A70" s="6">
        <v>68</v>
      </c>
      <c r="B70" s="3" t="str">
        <f>'Razzball Projections'!B69</f>
        <v>Alfred Morris</v>
      </c>
      <c r="C70" s="1" t="str">
        <f>VLOOKUP(B70,'Razzball Projections'!$B$2:$W$322,2,FALSE)</f>
        <v>RB</v>
      </c>
      <c r="D70" s="1" t="str">
        <f>VLOOKUP(B70,'Razzball Projections'!$B$2:$W$322,3,FALSE)</f>
        <v>WAS</v>
      </c>
      <c r="E70" s="4">
        <f>VLOOKUP(B70,'Cheat Sheet'!$B$3:$E$323,4,FALSE)</f>
        <v>0</v>
      </c>
      <c r="F70" s="1">
        <f>VLOOKUP(B70,'Razzball Projections'!$B$2:$W$322,4,FALSE)</f>
        <v>0</v>
      </c>
      <c r="G70" s="1">
        <f>VLOOKUP(B70,'Razzball Projections'!$B$2:$W$322,5,FALSE)</f>
        <v>0</v>
      </c>
      <c r="H70" s="1">
        <f>VLOOKUP(B70,'Razzball Projections'!$B$2:$W$322,6,FALSE)</f>
        <v>0</v>
      </c>
      <c r="I70" s="1">
        <f>VLOOKUP(B70,'Razzball Projections'!$B$2:$W$322,7,FALSE)</f>
        <v>0</v>
      </c>
      <c r="J70" s="1">
        <f>VLOOKUP(B70,'Razzball Projections'!$B$2:$W$322,8,FALSE)</f>
        <v>0</v>
      </c>
      <c r="K70" s="1">
        <f>VLOOKUP(B70,'Razzball Projections'!$B$2:$W$322,9,FALSE)</f>
        <v>0</v>
      </c>
      <c r="L70" s="1">
        <f>VLOOKUP(B70,'Razzball Projections'!$B$2:$W$322,10,FALSE)</f>
        <v>261</v>
      </c>
      <c r="M70" s="1">
        <f>VLOOKUP(B70,'Razzball Projections'!$B$2:$W$322,11,FALSE)</f>
        <v>1128</v>
      </c>
      <c r="N70" s="1">
        <f>VLOOKUP(B70,'Razzball Projections'!$B$2:$W$322,12,FALSE)</f>
        <v>10</v>
      </c>
      <c r="O70" s="1">
        <f>VLOOKUP(B70,'Razzball Projections'!$B$2:$W$322,13,FALSE)</f>
        <v>1</v>
      </c>
      <c r="P70" s="1">
        <f>VLOOKUP(B70,'Razzball Projections'!$B$2:$W$322,14,FALSE)</f>
        <v>21</v>
      </c>
      <c r="Q70" s="1">
        <f>VLOOKUP(B70,'Razzball Projections'!$B$2:$W$322,15,FALSE)</f>
        <v>147</v>
      </c>
      <c r="R70" s="1">
        <f>VLOOKUP(B70,'Razzball Projections'!$B$2:$W$322,16,FALSE)</f>
        <v>1</v>
      </c>
      <c r="S70" s="8">
        <f>VLOOKUP(B70,'Razzball Projections'!$B$2:$W$322,17,FALSE)</f>
        <v>191.5</v>
      </c>
      <c r="T70" s="8">
        <f>VLOOKUP(B70,'Razzball Projections'!$B$2:$W$322,18,FALSE)</f>
        <v>202</v>
      </c>
      <c r="U70" s="8">
        <f>VLOOKUP(B70,'Razzball Projections'!$B$2:$W$322,19,FALSE)</f>
        <v>212.5</v>
      </c>
      <c r="V70" s="7">
        <f>VLOOKUP(B70,'Razzball Projections'!$B$2:$W$322,20,FALSE)</f>
        <v>29</v>
      </c>
      <c r="W70" s="7">
        <f>VLOOKUP(B70,'Razzball Projections'!$B$2:$W$322,21,FALSE)</f>
        <v>22</v>
      </c>
      <c r="X70" s="7">
        <f>VLOOKUP(B70,'Razzball Projections'!$B$2:$W$322,22,FALSE)</f>
        <v>17</v>
      </c>
    </row>
    <row r="71" spans="1:24">
      <c r="A71" s="6">
        <v>69</v>
      </c>
      <c r="B71" s="3" t="str">
        <f>'Razzball Projections'!B70</f>
        <v>Julius Thomas</v>
      </c>
      <c r="C71" s="1" t="str">
        <f>VLOOKUP(B71,'Razzball Projections'!$B$2:$W$322,2,FALSE)</f>
        <v>TE</v>
      </c>
      <c r="D71" s="1" t="str">
        <f>VLOOKUP(B71,'Razzball Projections'!$B$2:$W$322,3,FALSE)</f>
        <v>DEN</v>
      </c>
      <c r="E71" s="4">
        <f>VLOOKUP(B71,'Cheat Sheet'!$B$3:$E$323,4,FALSE)</f>
        <v>0</v>
      </c>
      <c r="F71" s="1">
        <f>VLOOKUP(B71,'Razzball Projections'!$B$2:$W$322,4,FALSE)</f>
        <v>0</v>
      </c>
      <c r="G71" s="1">
        <f>VLOOKUP(B71,'Razzball Projections'!$B$2:$W$322,5,FALSE)</f>
        <v>0</v>
      </c>
      <c r="H71" s="1">
        <f>VLOOKUP(B71,'Razzball Projections'!$B$2:$W$322,6,FALSE)</f>
        <v>0</v>
      </c>
      <c r="I71" s="1">
        <f>VLOOKUP(B71,'Razzball Projections'!$B$2:$W$322,7,FALSE)</f>
        <v>0</v>
      </c>
      <c r="J71" s="1">
        <f>VLOOKUP(B71,'Razzball Projections'!$B$2:$W$322,8,FALSE)</f>
        <v>0</v>
      </c>
      <c r="K71" s="1">
        <f>VLOOKUP(B71,'Razzball Projections'!$B$2:$W$322,9,FALSE)</f>
        <v>0</v>
      </c>
      <c r="L71" s="1">
        <f>VLOOKUP(B71,'Razzball Projections'!$B$2:$W$322,10,FALSE)</f>
        <v>0</v>
      </c>
      <c r="M71" s="1">
        <f>VLOOKUP(B71,'Razzball Projections'!$B$2:$W$322,11,FALSE)</f>
        <v>0</v>
      </c>
      <c r="N71" s="1">
        <f>VLOOKUP(B71,'Razzball Projections'!$B$2:$W$322,12,FALSE)</f>
        <v>0</v>
      </c>
      <c r="O71" s="1">
        <f>VLOOKUP(B71,'Razzball Projections'!$B$2:$W$322,13,FALSE)</f>
        <v>1</v>
      </c>
      <c r="P71" s="1">
        <f>VLOOKUP(B71,'Razzball Projections'!$B$2:$W$322,14,FALSE)</f>
        <v>66</v>
      </c>
      <c r="Q71" s="1">
        <f>VLOOKUP(B71,'Razzball Projections'!$B$2:$W$322,15,FALSE)</f>
        <v>867</v>
      </c>
      <c r="R71" s="1">
        <f>VLOOKUP(B71,'Razzball Projections'!$B$2:$W$322,16,FALSE)</f>
        <v>10</v>
      </c>
      <c r="S71" s="8">
        <f>VLOOKUP(B71,'Razzball Projections'!$B$2:$W$322,17,FALSE)</f>
        <v>145.69999999999999</v>
      </c>
      <c r="T71" s="8">
        <f>VLOOKUP(B71,'Razzball Projections'!$B$2:$W$322,18,FALSE)</f>
        <v>178.7</v>
      </c>
      <c r="U71" s="8">
        <f>VLOOKUP(B71,'Razzball Projections'!$B$2:$W$322,19,FALSE)</f>
        <v>211.7</v>
      </c>
      <c r="V71" s="7">
        <f>VLOOKUP(B71,'Razzball Projections'!$B$2:$W$322,20,FALSE)</f>
        <v>22</v>
      </c>
      <c r="W71" s="7">
        <f>VLOOKUP(B71,'Razzball Projections'!$B$2:$W$322,21,FALSE)</f>
        <v>23</v>
      </c>
      <c r="X71" s="7">
        <f>VLOOKUP(B71,'Razzball Projections'!$B$2:$W$322,22,FALSE)</f>
        <v>24</v>
      </c>
    </row>
    <row r="72" spans="1:24">
      <c r="A72" s="6">
        <v>70</v>
      </c>
      <c r="B72" s="3" t="str">
        <f>'Razzball Projections'!B71</f>
        <v>Kyle Rudolph</v>
      </c>
      <c r="C72" s="1" t="str">
        <f>VLOOKUP(B72,'Razzball Projections'!$B$2:$W$322,2,FALSE)</f>
        <v>TE</v>
      </c>
      <c r="D72" s="1" t="str">
        <f>VLOOKUP(B72,'Razzball Projections'!$B$2:$W$322,3,FALSE)</f>
        <v>MIN</v>
      </c>
      <c r="E72" s="4">
        <f>VLOOKUP(B72,'Cheat Sheet'!$B$3:$E$323,4,FALSE)</f>
        <v>0</v>
      </c>
      <c r="F72" s="1">
        <f>VLOOKUP(B72,'Razzball Projections'!$B$2:$W$322,4,FALSE)</f>
        <v>0</v>
      </c>
      <c r="G72" s="1">
        <f>VLOOKUP(B72,'Razzball Projections'!$B$2:$W$322,5,FALSE)</f>
        <v>0</v>
      </c>
      <c r="H72" s="1">
        <f>VLOOKUP(B72,'Razzball Projections'!$B$2:$W$322,6,FALSE)</f>
        <v>0</v>
      </c>
      <c r="I72" s="1">
        <f>VLOOKUP(B72,'Razzball Projections'!$B$2:$W$322,7,FALSE)</f>
        <v>0</v>
      </c>
      <c r="J72" s="1">
        <f>VLOOKUP(B72,'Razzball Projections'!$B$2:$W$322,8,FALSE)</f>
        <v>0</v>
      </c>
      <c r="K72" s="1">
        <f>VLOOKUP(B72,'Razzball Projections'!$B$2:$W$322,9,FALSE)</f>
        <v>0</v>
      </c>
      <c r="L72" s="1">
        <f>VLOOKUP(B72,'Razzball Projections'!$B$2:$W$322,10,FALSE)</f>
        <v>0</v>
      </c>
      <c r="M72" s="1">
        <f>VLOOKUP(B72,'Razzball Projections'!$B$2:$W$322,11,FALSE)</f>
        <v>0</v>
      </c>
      <c r="N72" s="1">
        <f>VLOOKUP(B72,'Razzball Projections'!$B$2:$W$322,12,FALSE)</f>
        <v>0</v>
      </c>
      <c r="O72" s="1">
        <f>VLOOKUP(B72,'Razzball Projections'!$B$2:$W$322,13,FALSE)</f>
        <v>0</v>
      </c>
      <c r="P72" s="1">
        <f>VLOOKUP(B72,'Razzball Projections'!$B$2:$W$322,14,FALSE)</f>
        <v>68</v>
      </c>
      <c r="Q72" s="1">
        <f>VLOOKUP(B72,'Razzball Projections'!$B$2:$W$322,15,FALSE)</f>
        <v>777</v>
      </c>
      <c r="R72" s="1">
        <f>VLOOKUP(B72,'Razzball Projections'!$B$2:$W$322,16,FALSE)</f>
        <v>11</v>
      </c>
      <c r="S72" s="8">
        <f>VLOOKUP(B72,'Razzball Projections'!$B$2:$W$322,17,FALSE)</f>
        <v>143.69999999999999</v>
      </c>
      <c r="T72" s="8">
        <f>VLOOKUP(B72,'Razzball Projections'!$B$2:$W$322,18,FALSE)</f>
        <v>177.7</v>
      </c>
      <c r="U72" s="8">
        <f>VLOOKUP(B72,'Razzball Projections'!$B$2:$W$322,19,FALSE)</f>
        <v>211.7</v>
      </c>
      <c r="V72" s="7">
        <f>VLOOKUP(B72,'Razzball Projections'!$B$2:$W$322,20,FALSE)</f>
        <v>10</v>
      </c>
      <c r="W72" s="7">
        <f>VLOOKUP(B72,'Razzball Projections'!$B$2:$W$322,21,FALSE)</f>
        <v>11</v>
      </c>
      <c r="X72" s="7">
        <f>VLOOKUP(B72,'Razzball Projections'!$B$2:$W$322,22,FALSE)</f>
        <v>12</v>
      </c>
    </row>
    <row r="73" spans="1:24">
      <c r="A73" s="6">
        <v>71</v>
      </c>
      <c r="B73" s="3" t="str">
        <f>'Razzball Projections'!B72</f>
        <v>Rashad Jennings</v>
      </c>
      <c r="C73" s="1" t="str">
        <f>VLOOKUP(B73,'Razzball Projections'!$B$2:$W$322,2,FALSE)</f>
        <v>RB</v>
      </c>
      <c r="D73" s="1" t="str">
        <f>VLOOKUP(B73,'Razzball Projections'!$B$2:$W$322,3,FALSE)</f>
        <v>NYG</v>
      </c>
      <c r="E73" s="4">
        <f>VLOOKUP(B73,'Cheat Sheet'!$B$3:$E$323,4,FALSE)</f>
        <v>0</v>
      </c>
      <c r="F73" s="1">
        <f>VLOOKUP(B73,'Razzball Projections'!$B$2:$W$322,4,FALSE)</f>
        <v>0</v>
      </c>
      <c r="G73" s="1">
        <f>VLOOKUP(B73,'Razzball Projections'!$B$2:$W$322,5,FALSE)</f>
        <v>0</v>
      </c>
      <c r="H73" s="1">
        <f>VLOOKUP(B73,'Razzball Projections'!$B$2:$W$322,6,FALSE)</f>
        <v>0</v>
      </c>
      <c r="I73" s="1">
        <f>VLOOKUP(B73,'Razzball Projections'!$B$2:$W$322,7,FALSE)</f>
        <v>0</v>
      </c>
      <c r="J73" s="1">
        <f>VLOOKUP(B73,'Razzball Projections'!$B$2:$W$322,8,FALSE)</f>
        <v>0</v>
      </c>
      <c r="K73" s="1">
        <f>VLOOKUP(B73,'Razzball Projections'!$B$2:$W$322,9,FALSE)</f>
        <v>0</v>
      </c>
      <c r="L73" s="1">
        <f>VLOOKUP(B73,'Razzball Projections'!$B$2:$W$322,10,FALSE)</f>
        <v>227</v>
      </c>
      <c r="M73" s="1">
        <f>VLOOKUP(B73,'Razzball Projections'!$B$2:$W$322,11,FALSE)</f>
        <v>946</v>
      </c>
      <c r="N73" s="1">
        <f>VLOOKUP(B73,'Razzball Projections'!$B$2:$W$322,12,FALSE)</f>
        <v>6</v>
      </c>
      <c r="O73" s="1">
        <f>VLOOKUP(B73,'Razzball Projections'!$B$2:$W$322,13,FALSE)</f>
        <v>2</v>
      </c>
      <c r="P73" s="1">
        <f>VLOOKUP(B73,'Razzball Projections'!$B$2:$W$322,14,FALSE)</f>
        <v>42</v>
      </c>
      <c r="Q73" s="1">
        <f>VLOOKUP(B73,'Razzball Projections'!$B$2:$W$322,15,FALSE)</f>
        <v>297</v>
      </c>
      <c r="R73" s="1">
        <f>VLOOKUP(B73,'Razzball Projections'!$B$2:$W$322,16,FALSE)</f>
        <v>2</v>
      </c>
      <c r="S73" s="8">
        <f>VLOOKUP(B73,'Razzball Projections'!$B$2:$W$322,17,FALSE)</f>
        <v>168.3</v>
      </c>
      <c r="T73" s="8">
        <f>VLOOKUP(B73,'Razzball Projections'!$B$2:$W$322,18,FALSE)</f>
        <v>189.3</v>
      </c>
      <c r="U73" s="8">
        <f>VLOOKUP(B73,'Razzball Projections'!$B$2:$W$322,19,FALSE)</f>
        <v>210.3</v>
      </c>
      <c r="V73" s="7">
        <f>VLOOKUP(B73,'Razzball Projections'!$B$2:$W$322,20,FALSE)</f>
        <v>20</v>
      </c>
      <c r="W73" s="7">
        <f>VLOOKUP(B73,'Razzball Projections'!$B$2:$W$322,21,FALSE)</f>
        <v>18</v>
      </c>
      <c r="X73" s="7">
        <f>VLOOKUP(B73,'Razzball Projections'!$B$2:$W$322,22,FALSE)</f>
        <v>18</v>
      </c>
    </row>
    <row r="74" spans="1:24">
      <c r="A74" s="6">
        <v>72</v>
      </c>
      <c r="B74" s="3" t="str">
        <f>'Razzball Projections'!B73</f>
        <v>E.J. Manuel</v>
      </c>
      <c r="C74" s="1" t="str">
        <f>VLOOKUP(B74,'Razzball Projections'!$B$2:$W$322,2,FALSE)</f>
        <v>QB</v>
      </c>
      <c r="D74" s="1" t="str">
        <f>VLOOKUP(B74,'Razzball Projections'!$B$2:$W$322,3,FALSE)</f>
        <v>BUF</v>
      </c>
      <c r="E74" s="4">
        <f>VLOOKUP(B74,'Cheat Sheet'!$B$3:$E$323,4,FALSE)</f>
        <v>0</v>
      </c>
      <c r="F74" s="1">
        <f>VLOOKUP(B74,'Razzball Projections'!$B$2:$W$322,4,FALSE)</f>
        <v>528</v>
      </c>
      <c r="G74" s="1">
        <f>VLOOKUP(B74,'Razzball Projections'!$B$2:$W$322,5,FALSE)</f>
        <v>315</v>
      </c>
      <c r="H74" s="1">
        <f>VLOOKUP(B74,'Razzball Projections'!$B$2:$W$322,6,FALSE)</f>
        <v>59.7</v>
      </c>
      <c r="I74" s="1">
        <f>VLOOKUP(B74,'Razzball Projections'!$B$2:$W$322,7,FALSE)</f>
        <v>3167</v>
      </c>
      <c r="J74" s="1">
        <f>VLOOKUP(B74,'Razzball Projections'!$B$2:$W$322,8,FALSE)</f>
        <v>18</v>
      </c>
      <c r="K74" s="1">
        <f>VLOOKUP(B74,'Razzball Projections'!$B$2:$W$322,9,FALSE)</f>
        <v>16</v>
      </c>
      <c r="L74" s="1">
        <f>VLOOKUP(B74,'Razzball Projections'!$B$2:$W$322,10,FALSE)</f>
        <v>77</v>
      </c>
      <c r="M74" s="1">
        <f>VLOOKUP(B74,'Razzball Projections'!$B$2:$W$322,11,FALSE)</f>
        <v>305</v>
      </c>
      <c r="N74" s="1">
        <f>VLOOKUP(B74,'Razzball Projections'!$B$2:$W$322,12,FALSE)</f>
        <v>3</v>
      </c>
      <c r="O74" s="1">
        <f>VLOOKUP(B74,'Razzball Projections'!$B$2:$W$322,13,FALSE)</f>
        <v>4</v>
      </c>
      <c r="P74" s="1">
        <f>VLOOKUP(B74,'Razzball Projections'!$B$2:$W$322,14,FALSE)</f>
        <v>0</v>
      </c>
      <c r="Q74" s="1">
        <f>VLOOKUP(B74,'Razzball Projections'!$B$2:$W$322,15,FALSE)</f>
        <v>0</v>
      </c>
      <c r="R74" s="1">
        <f>VLOOKUP(B74,'Razzball Projections'!$B$2:$W$322,16,FALSE)</f>
        <v>0</v>
      </c>
      <c r="S74" s="8">
        <f>VLOOKUP(B74,'Razzball Projections'!$B$2:$W$322,17,FALSE)</f>
        <v>208.18</v>
      </c>
      <c r="T74" s="8">
        <f>VLOOKUP(B74,'Razzball Projections'!$B$2:$W$322,18,FALSE)</f>
        <v>208.18</v>
      </c>
      <c r="U74" s="8">
        <f>VLOOKUP(B74,'Razzball Projections'!$B$2:$W$322,19,FALSE)</f>
        <v>208.18</v>
      </c>
      <c r="V74" s="7">
        <f>VLOOKUP(B74,'Razzball Projections'!$B$2:$W$322,20,FALSE)</f>
        <v>0</v>
      </c>
      <c r="W74" s="7">
        <f>VLOOKUP(B74,'Razzball Projections'!$B$2:$W$322,21,FALSE)</f>
        <v>0</v>
      </c>
      <c r="X74" s="7">
        <f>VLOOKUP(B74,'Razzball Projections'!$B$2:$W$322,22,FALSE)</f>
        <v>0</v>
      </c>
    </row>
    <row r="75" spans="1:24">
      <c r="A75" s="6">
        <v>73</v>
      </c>
      <c r="B75" s="3" t="str">
        <f>'Razzball Projections'!B74</f>
        <v>T.Y. Hilton</v>
      </c>
      <c r="C75" s="1" t="str">
        <f>VLOOKUP(B75,'Razzball Projections'!$B$2:$W$322,2,FALSE)</f>
        <v>WR</v>
      </c>
      <c r="D75" s="1" t="str">
        <f>VLOOKUP(B75,'Razzball Projections'!$B$2:$W$322,3,FALSE)</f>
        <v>IND</v>
      </c>
      <c r="E75" s="4">
        <f>VLOOKUP(B75,'Cheat Sheet'!$B$3:$E$323,4,FALSE)</f>
        <v>0</v>
      </c>
      <c r="F75" s="1">
        <f>VLOOKUP(B75,'Razzball Projections'!$B$2:$W$322,4,FALSE)</f>
        <v>0</v>
      </c>
      <c r="G75" s="1">
        <f>VLOOKUP(B75,'Razzball Projections'!$B$2:$W$322,5,FALSE)</f>
        <v>0</v>
      </c>
      <c r="H75" s="1">
        <f>VLOOKUP(B75,'Razzball Projections'!$B$2:$W$322,6,FALSE)</f>
        <v>0</v>
      </c>
      <c r="I75" s="1">
        <f>VLOOKUP(B75,'Razzball Projections'!$B$2:$W$322,7,FALSE)</f>
        <v>0</v>
      </c>
      <c r="J75" s="1">
        <f>VLOOKUP(B75,'Razzball Projections'!$B$2:$W$322,8,FALSE)</f>
        <v>0</v>
      </c>
      <c r="K75" s="1">
        <f>VLOOKUP(B75,'Razzball Projections'!$B$2:$W$322,9,FALSE)</f>
        <v>0</v>
      </c>
      <c r="L75" s="1">
        <f>VLOOKUP(B75,'Razzball Projections'!$B$2:$W$322,10,FALSE)</f>
        <v>5</v>
      </c>
      <c r="M75" s="1">
        <f>VLOOKUP(B75,'Razzball Projections'!$B$2:$W$322,11,FALSE)</f>
        <v>30</v>
      </c>
      <c r="N75" s="1">
        <f>VLOOKUP(B75,'Razzball Projections'!$B$2:$W$322,12,FALSE)</f>
        <v>0</v>
      </c>
      <c r="O75" s="1">
        <f>VLOOKUP(B75,'Razzball Projections'!$B$2:$W$322,13,FALSE)</f>
        <v>1</v>
      </c>
      <c r="P75" s="1">
        <f>VLOOKUP(B75,'Razzball Projections'!$B$2:$W$322,14,FALSE)</f>
        <v>71</v>
      </c>
      <c r="Q75" s="1">
        <f>VLOOKUP(B75,'Razzball Projections'!$B$2:$W$322,15,FALSE)</f>
        <v>1001</v>
      </c>
      <c r="R75" s="1">
        <f>VLOOKUP(B75,'Razzball Projections'!$B$2:$W$322,16,FALSE)</f>
        <v>6</v>
      </c>
      <c r="S75" s="8">
        <f>VLOOKUP(B75,'Razzball Projections'!$B$2:$W$322,17,FALSE)</f>
        <v>136.85</v>
      </c>
      <c r="T75" s="8">
        <f>VLOOKUP(B75,'Razzball Projections'!$B$2:$W$322,18,FALSE)</f>
        <v>172.35</v>
      </c>
      <c r="U75" s="8">
        <f>VLOOKUP(B75,'Razzball Projections'!$B$2:$W$322,19,FALSE)</f>
        <v>207.85</v>
      </c>
      <c r="V75" s="7">
        <f>VLOOKUP(B75,'Razzball Projections'!$B$2:$W$322,20,FALSE)</f>
        <v>16</v>
      </c>
      <c r="W75" s="7">
        <f>VLOOKUP(B75,'Razzball Projections'!$B$2:$W$322,21,FALSE)</f>
        <v>18</v>
      </c>
      <c r="X75" s="7">
        <f>VLOOKUP(B75,'Razzball Projections'!$B$2:$W$322,22,FALSE)</f>
        <v>20</v>
      </c>
    </row>
    <row r="76" spans="1:24">
      <c r="A76" s="6">
        <v>74</v>
      </c>
      <c r="B76" s="3" t="str">
        <f>'Razzball Projections'!B75</f>
        <v>Josh McCown</v>
      </c>
      <c r="C76" s="1" t="str">
        <f>VLOOKUP(B76,'Razzball Projections'!$B$2:$W$322,2,FALSE)</f>
        <v>QB</v>
      </c>
      <c r="D76" s="1" t="str">
        <f>VLOOKUP(B76,'Razzball Projections'!$B$2:$W$322,3,FALSE)</f>
        <v>TB</v>
      </c>
      <c r="E76" s="4">
        <f>VLOOKUP(B76,'Cheat Sheet'!$B$3:$E$323,4,FALSE)</f>
        <v>0</v>
      </c>
      <c r="F76" s="1">
        <f>VLOOKUP(B76,'Razzball Projections'!$B$2:$W$322,4,FALSE)</f>
        <v>511</v>
      </c>
      <c r="G76" s="1">
        <f>VLOOKUP(B76,'Razzball Projections'!$B$2:$W$322,5,FALSE)</f>
        <v>312</v>
      </c>
      <c r="H76" s="1">
        <f>VLOOKUP(B76,'Razzball Projections'!$B$2:$W$322,6,FALSE)</f>
        <v>61.1</v>
      </c>
      <c r="I76" s="1">
        <f>VLOOKUP(B76,'Razzball Projections'!$B$2:$W$322,7,FALSE)</f>
        <v>3423</v>
      </c>
      <c r="J76" s="1">
        <f>VLOOKUP(B76,'Razzball Projections'!$B$2:$W$322,8,FALSE)</f>
        <v>22</v>
      </c>
      <c r="K76" s="1">
        <f>VLOOKUP(B76,'Razzball Projections'!$B$2:$W$322,9,FALSE)</f>
        <v>12</v>
      </c>
      <c r="L76" s="1">
        <f>VLOOKUP(B76,'Razzball Projections'!$B$2:$W$322,10,FALSE)</f>
        <v>25</v>
      </c>
      <c r="M76" s="1">
        <f>VLOOKUP(B76,'Razzball Projections'!$B$2:$W$322,11,FALSE)</f>
        <v>98</v>
      </c>
      <c r="N76" s="1">
        <f>VLOOKUP(B76,'Razzball Projections'!$B$2:$W$322,12,FALSE)</f>
        <v>0</v>
      </c>
      <c r="O76" s="1">
        <f>VLOOKUP(B76,'Razzball Projections'!$B$2:$W$322,13,FALSE)</f>
        <v>2</v>
      </c>
      <c r="P76" s="1">
        <f>VLOOKUP(B76,'Razzball Projections'!$B$2:$W$322,14,FALSE)</f>
        <v>0</v>
      </c>
      <c r="Q76" s="1">
        <f>VLOOKUP(B76,'Razzball Projections'!$B$2:$W$322,15,FALSE)</f>
        <v>0</v>
      </c>
      <c r="R76" s="1">
        <f>VLOOKUP(B76,'Razzball Projections'!$B$2:$W$322,16,FALSE)</f>
        <v>0</v>
      </c>
      <c r="S76" s="8">
        <f>VLOOKUP(B76,'Razzball Projections'!$B$2:$W$322,17,FALSE)</f>
        <v>206.72</v>
      </c>
      <c r="T76" s="8">
        <f>VLOOKUP(B76,'Razzball Projections'!$B$2:$W$322,18,FALSE)</f>
        <v>206.72</v>
      </c>
      <c r="U76" s="8">
        <f>VLOOKUP(B76,'Razzball Projections'!$B$2:$W$322,19,FALSE)</f>
        <v>206.72</v>
      </c>
      <c r="V76" s="7">
        <f>VLOOKUP(B76,'Razzball Projections'!$B$2:$W$322,20,FALSE)</f>
        <v>0</v>
      </c>
      <c r="W76" s="7">
        <f>VLOOKUP(B76,'Razzball Projections'!$B$2:$W$322,21,FALSE)</f>
        <v>0</v>
      </c>
      <c r="X76" s="7">
        <f>VLOOKUP(B76,'Razzball Projections'!$B$2:$W$322,22,FALSE)</f>
        <v>0</v>
      </c>
    </row>
    <row r="77" spans="1:24">
      <c r="A77" s="6">
        <v>75</v>
      </c>
      <c r="B77" s="3" t="str">
        <f>'Razzball Projections'!B76</f>
        <v>Jason Witten</v>
      </c>
      <c r="C77" s="1" t="str">
        <f>VLOOKUP(B77,'Razzball Projections'!$B$2:$W$322,2,FALSE)</f>
        <v>TE</v>
      </c>
      <c r="D77" s="1" t="str">
        <f>VLOOKUP(B77,'Razzball Projections'!$B$2:$W$322,3,FALSE)</f>
        <v>DAL</v>
      </c>
      <c r="E77" s="4">
        <f>VLOOKUP(B77,'Cheat Sheet'!$B$3:$E$323,4,FALSE)</f>
        <v>0</v>
      </c>
      <c r="F77" s="1">
        <f>VLOOKUP(B77,'Razzball Projections'!$B$2:$W$322,4,FALSE)</f>
        <v>0</v>
      </c>
      <c r="G77" s="1">
        <f>VLOOKUP(B77,'Razzball Projections'!$B$2:$W$322,5,FALSE)</f>
        <v>0</v>
      </c>
      <c r="H77" s="1">
        <f>VLOOKUP(B77,'Razzball Projections'!$B$2:$W$322,6,FALSE)</f>
        <v>0</v>
      </c>
      <c r="I77" s="1">
        <f>VLOOKUP(B77,'Razzball Projections'!$B$2:$W$322,7,FALSE)</f>
        <v>0</v>
      </c>
      <c r="J77" s="1">
        <f>VLOOKUP(B77,'Razzball Projections'!$B$2:$W$322,8,FALSE)</f>
        <v>0</v>
      </c>
      <c r="K77" s="1">
        <f>VLOOKUP(B77,'Razzball Projections'!$B$2:$W$322,9,FALSE)</f>
        <v>0</v>
      </c>
      <c r="L77" s="1">
        <f>VLOOKUP(B77,'Razzball Projections'!$B$2:$W$322,10,FALSE)</f>
        <v>0</v>
      </c>
      <c r="M77" s="1">
        <f>VLOOKUP(B77,'Razzball Projections'!$B$2:$W$322,11,FALSE)</f>
        <v>0</v>
      </c>
      <c r="N77" s="1">
        <f>VLOOKUP(B77,'Razzball Projections'!$B$2:$W$322,12,FALSE)</f>
        <v>0</v>
      </c>
      <c r="O77" s="1">
        <f>VLOOKUP(B77,'Razzball Projections'!$B$2:$W$322,13,FALSE)</f>
        <v>0</v>
      </c>
      <c r="P77" s="1">
        <f>VLOOKUP(B77,'Razzball Projections'!$B$2:$W$322,14,FALSE)</f>
        <v>81</v>
      </c>
      <c r="Q77" s="1">
        <f>VLOOKUP(B77,'Razzball Projections'!$B$2:$W$322,15,FALSE)</f>
        <v>897</v>
      </c>
      <c r="R77" s="1">
        <f>VLOOKUP(B77,'Razzball Projections'!$B$2:$W$322,16,FALSE)</f>
        <v>6</v>
      </c>
      <c r="S77" s="8">
        <f>VLOOKUP(B77,'Razzball Projections'!$B$2:$W$322,17,FALSE)</f>
        <v>125.7</v>
      </c>
      <c r="T77" s="8">
        <f>VLOOKUP(B77,'Razzball Projections'!$B$2:$W$322,18,FALSE)</f>
        <v>166.2</v>
      </c>
      <c r="U77" s="8">
        <f>VLOOKUP(B77,'Razzball Projections'!$B$2:$W$322,19,FALSE)</f>
        <v>206.7</v>
      </c>
      <c r="V77" s="7">
        <f>VLOOKUP(B77,'Razzball Projections'!$B$2:$W$322,20,FALSE)</f>
        <v>15</v>
      </c>
      <c r="W77" s="7">
        <f>VLOOKUP(B77,'Razzball Projections'!$B$2:$W$322,21,FALSE)</f>
        <v>18</v>
      </c>
      <c r="X77" s="7">
        <f>VLOOKUP(B77,'Razzball Projections'!$B$2:$W$322,22,FALSE)</f>
        <v>19</v>
      </c>
    </row>
    <row r="78" spans="1:24">
      <c r="A78" s="6">
        <v>76</v>
      </c>
      <c r="B78" s="3" t="str">
        <f>'Razzball Projections'!B77</f>
        <v>Danny Woodhead</v>
      </c>
      <c r="C78" s="1" t="str">
        <f>VLOOKUP(B78,'Razzball Projections'!$B$2:$W$322,2,FALSE)</f>
        <v>RB</v>
      </c>
      <c r="D78" s="1" t="str">
        <f>VLOOKUP(B78,'Razzball Projections'!$B$2:$W$322,3,FALSE)</f>
        <v>SD</v>
      </c>
      <c r="E78" s="4">
        <f>VLOOKUP(B78,'Cheat Sheet'!$B$3:$E$323,4,FALSE)</f>
        <v>0</v>
      </c>
      <c r="F78" s="1">
        <f>VLOOKUP(B78,'Razzball Projections'!$B$2:$W$322,4,FALSE)</f>
        <v>0</v>
      </c>
      <c r="G78" s="1">
        <f>VLOOKUP(B78,'Razzball Projections'!$B$2:$W$322,5,FALSE)</f>
        <v>0</v>
      </c>
      <c r="H78" s="1">
        <f>VLOOKUP(B78,'Razzball Projections'!$B$2:$W$322,6,FALSE)</f>
        <v>0</v>
      </c>
      <c r="I78" s="1">
        <f>VLOOKUP(B78,'Razzball Projections'!$B$2:$W$322,7,FALSE)</f>
        <v>0</v>
      </c>
      <c r="J78" s="1">
        <f>VLOOKUP(B78,'Razzball Projections'!$B$2:$W$322,8,FALSE)</f>
        <v>0</v>
      </c>
      <c r="K78" s="1">
        <f>VLOOKUP(B78,'Razzball Projections'!$B$2:$W$322,9,FALSE)</f>
        <v>0</v>
      </c>
      <c r="L78" s="1">
        <f>VLOOKUP(B78,'Razzball Projections'!$B$2:$W$322,10,FALSE)</f>
        <v>81</v>
      </c>
      <c r="M78" s="1">
        <f>VLOOKUP(B78,'Razzball Projections'!$B$2:$W$322,11,FALSE)</f>
        <v>359</v>
      </c>
      <c r="N78" s="1">
        <f>VLOOKUP(B78,'Razzball Projections'!$B$2:$W$322,12,FALSE)</f>
        <v>3</v>
      </c>
      <c r="O78" s="1">
        <f>VLOOKUP(B78,'Razzball Projections'!$B$2:$W$322,13,FALSE)</f>
        <v>1</v>
      </c>
      <c r="P78" s="1">
        <f>VLOOKUP(B78,'Razzball Projections'!$B$2:$W$322,14,FALSE)</f>
        <v>67</v>
      </c>
      <c r="Q78" s="1">
        <f>VLOOKUP(B78,'Razzball Projections'!$B$2:$W$322,15,FALSE)</f>
        <v>576</v>
      </c>
      <c r="R78" s="1">
        <f>VLOOKUP(B78,'Razzball Projections'!$B$2:$W$322,16,FALSE)</f>
        <v>5</v>
      </c>
      <c r="S78" s="8">
        <f>VLOOKUP(B78,'Razzball Projections'!$B$2:$W$322,17,FALSE)</f>
        <v>139.5</v>
      </c>
      <c r="T78" s="8">
        <f>VLOOKUP(B78,'Razzball Projections'!$B$2:$W$322,18,FALSE)</f>
        <v>173</v>
      </c>
      <c r="U78" s="8">
        <f>VLOOKUP(B78,'Razzball Projections'!$B$2:$W$322,19,FALSE)</f>
        <v>206.5</v>
      </c>
      <c r="V78" s="7">
        <f>VLOOKUP(B78,'Razzball Projections'!$B$2:$W$322,20,FALSE)</f>
        <v>14</v>
      </c>
      <c r="W78" s="7">
        <f>VLOOKUP(B78,'Razzball Projections'!$B$2:$W$322,21,FALSE)</f>
        <v>17</v>
      </c>
      <c r="X78" s="7">
        <f>VLOOKUP(B78,'Razzball Projections'!$B$2:$W$322,22,FALSE)</f>
        <v>19</v>
      </c>
    </row>
    <row r="79" spans="1:24">
      <c r="A79" s="6">
        <v>77</v>
      </c>
      <c r="B79" s="3" t="str">
        <f>'Razzball Projections'!B78</f>
        <v>Pierre Thomas</v>
      </c>
      <c r="C79" s="1" t="str">
        <f>VLOOKUP(B79,'Razzball Projections'!$B$2:$W$322,2,FALSE)</f>
        <v>RB</v>
      </c>
      <c r="D79" s="1" t="str">
        <f>VLOOKUP(B79,'Razzball Projections'!$B$2:$W$322,3,FALSE)</f>
        <v>NO</v>
      </c>
      <c r="E79" s="4">
        <f>VLOOKUP(B79,'Cheat Sheet'!$B$3:$E$323,4,FALSE)</f>
        <v>0</v>
      </c>
      <c r="F79" s="1">
        <f>VLOOKUP(B79,'Razzball Projections'!$B$2:$W$322,4,FALSE)</f>
        <v>0</v>
      </c>
      <c r="G79" s="1">
        <f>VLOOKUP(B79,'Razzball Projections'!$B$2:$W$322,5,FALSE)</f>
        <v>0</v>
      </c>
      <c r="H79" s="1">
        <f>VLOOKUP(B79,'Razzball Projections'!$B$2:$W$322,6,FALSE)</f>
        <v>0</v>
      </c>
      <c r="I79" s="1">
        <f>VLOOKUP(B79,'Razzball Projections'!$B$2:$W$322,7,FALSE)</f>
        <v>0</v>
      </c>
      <c r="J79" s="1">
        <f>VLOOKUP(B79,'Razzball Projections'!$B$2:$W$322,8,FALSE)</f>
        <v>0</v>
      </c>
      <c r="K79" s="1">
        <f>VLOOKUP(B79,'Razzball Projections'!$B$2:$W$322,9,FALSE)</f>
        <v>0</v>
      </c>
      <c r="L79" s="1">
        <f>VLOOKUP(B79,'Razzball Projections'!$B$2:$W$322,10,FALSE)</f>
        <v>131</v>
      </c>
      <c r="M79" s="1">
        <f>VLOOKUP(B79,'Razzball Projections'!$B$2:$W$322,11,FALSE)</f>
        <v>548</v>
      </c>
      <c r="N79" s="1">
        <f>VLOOKUP(B79,'Razzball Projections'!$B$2:$W$322,12,FALSE)</f>
        <v>3</v>
      </c>
      <c r="O79" s="1">
        <f>VLOOKUP(B79,'Razzball Projections'!$B$2:$W$322,13,FALSE)</f>
        <v>1</v>
      </c>
      <c r="P79" s="1">
        <f>VLOOKUP(B79,'Razzball Projections'!$B$2:$W$322,14,FALSE)</f>
        <v>67</v>
      </c>
      <c r="Q79" s="1">
        <f>VLOOKUP(B79,'Razzball Projections'!$B$2:$W$322,15,FALSE)</f>
        <v>496</v>
      </c>
      <c r="R79" s="1">
        <f>VLOOKUP(B79,'Razzball Projections'!$B$2:$W$322,16,FALSE)</f>
        <v>3</v>
      </c>
      <c r="S79" s="8">
        <f>VLOOKUP(B79,'Razzball Projections'!$B$2:$W$322,17,FALSE)</f>
        <v>137.80000000000001</v>
      </c>
      <c r="T79" s="8">
        <f>VLOOKUP(B79,'Razzball Projections'!$B$2:$W$322,18,FALSE)</f>
        <v>171.3</v>
      </c>
      <c r="U79" s="8">
        <f>VLOOKUP(B79,'Razzball Projections'!$B$2:$W$322,19,FALSE)</f>
        <v>204.8</v>
      </c>
      <c r="V79" s="7">
        <f>VLOOKUP(B79,'Razzball Projections'!$B$2:$W$322,20,FALSE)</f>
        <v>13</v>
      </c>
      <c r="W79" s="7">
        <f>VLOOKUP(B79,'Razzball Projections'!$B$2:$W$322,21,FALSE)</f>
        <v>15</v>
      </c>
      <c r="X79" s="7">
        <f>VLOOKUP(B79,'Razzball Projections'!$B$2:$W$322,22,FALSE)</f>
        <v>18</v>
      </c>
    </row>
    <row r="80" spans="1:24">
      <c r="A80" s="6">
        <v>78</v>
      </c>
      <c r="B80" s="3" t="str">
        <f>'Razzball Projections'!B79</f>
        <v>Larry Fitzgerald</v>
      </c>
      <c r="C80" s="1" t="str">
        <f>VLOOKUP(B80,'Razzball Projections'!$B$2:$W$322,2,FALSE)</f>
        <v>WR</v>
      </c>
      <c r="D80" s="1" t="str">
        <f>VLOOKUP(B80,'Razzball Projections'!$B$2:$W$322,3,FALSE)</f>
        <v>ARI</v>
      </c>
      <c r="E80" s="4">
        <f>VLOOKUP(B80,'Cheat Sheet'!$B$3:$E$323,4,FALSE)</f>
        <v>0</v>
      </c>
      <c r="F80" s="1">
        <f>VLOOKUP(B80,'Razzball Projections'!$B$2:$W$322,4,FALSE)</f>
        <v>0</v>
      </c>
      <c r="G80" s="1">
        <f>VLOOKUP(B80,'Razzball Projections'!$B$2:$W$322,5,FALSE)</f>
        <v>0</v>
      </c>
      <c r="H80" s="1">
        <f>VLOOKUP(B80,'Razzball Projections'!$B$2:$W$322,6,FALSE)</f>
        <v>0</v>
      </c>
      <c r="I80" s="1">
        <f>VLOOKUP(B80,'Razzball Projections'!$B$2:$W$322,7,FALSE)</f>
        <v>0</v>
      </c>
      <c r="J80" s="1">
        <f>VLOOKUP(B80,'Razzball Projections'!$B$2:$W$322,8,FALSE)</f>
        <v>0</v>
      </c>
      <c r="K80" s="1">
        <f>VLOOKUP(B80,'Razzball Projections'!$B$2:$W$322,9,FALSE)</f>
        <v>0</v>
      </c>
      <c r="L80" s="1">
        <f>VLOOKUP(B80,'Razzball Projections'!$B$2:$W$322,10,FALSE)</f>
        <v>1</v>
      </c>
      <c r="M80" s="1">
        <f>VLOOKUP(B80,'Razzball Projections'!$B$2:$W$322,11,FALSE)</f>
        <v>7</v>
      </c>
      <c r="N80" s="1">
        <f>VLOOKUP(B80,'Razzball Projections'!$B$2:$W$322,12,FALSE)</f>
        <v>0</v>
      </c>
      <c r="O80" s="1">
        <f>VLOOKUP(B80,'Razzball Projections'!$B$2:$W$322,13,FALSE)</f>
        <v>0</v>
      </c>
      <c r="P80" s="1">
        <f>VLOOKUP(B80,'Razzball Projections'!$B$2:$W$322,14,FALSE)</f>
        <v>73</v>
      </c>
      <c r="Q80" s="1">
        <f>VLOOKUP(B80,'Razzball Projections'!$B$2:$W$322,15,FALSE)</f>
        <v>924</v>
      </c>
      <c r="R80" s="1">
        <f>VLOOKUP(B80,'Razzball Projections'!$B$2:$W$322,16,FALSE)</f>
        <v>6</v>
      </c>
      <c r="S80" s="8">
        <f>VLOOKUP(B80,'Razzball Projections'!$B$2:$W$322,17,FALSE)</f>
        <v>129.1</v>
      </c>
      <c r="T80" s="8">
        <f>VLOOKUP(B80,'Razzball Projections'!$B$2:$W$322,18,FALSE)</f>
        <v>165.6</v>
      </c>
      <c r="U80" s="8">
        <f>VLOOKUP(B80,'Razzball Projections'!$B$2:$W$322,19,FALSE)</f>
        <v>202.1</v>
      </c>
      <c r="V80" s="7">
        <f>VLOOKUP(B80,'Razzball Projections'!$B$2:$W$322,20,FALSE)</f>
        <v>23</v>
      </c>
      <c r="W80" s="7">
        <f>VLOOKUP(B80,'Razzball Projections'!$B$2:$W$322,21,FALSE)</f>
        <v>26</v>
      </c>
      <c r="X80" s="7">
        <f>VLOOKUP(B80,'Razzball Projections'!$B$2:$W$322,22,FALSE)</f>
        <v>28</v>
      </c>
    </row>
    <row r="81" spans="1:24">
      <c r="A81" s="6">
        <v>79</v>
      </c>
      <c r="B81" s="3" t="str">
        <f>'Razzball Projections'!B80</f>
        <v>Montee Ball</v>
      </c>
      <c r="C81" s="1" t="str">
        <f>VLOOKUP(B81,'Razzball Projections'!$B$2:$W$322,2,FALSE)</f>
        <v>RB</v>
      </c>
      <c r="D81" s="1" t="str">
        <f>VLOOKUP(B81,'Razzball Projections'!$B$2:$W$322,3,FALSE)</f>
        <v>DEN</v>
      </c>
      <c r="E81" s="4">
        <f>VLOOKUP(B81,'Cheat Sheet'!$B$3:$E$323,4,FALSE)</f>
        <v>0</v>
      </c>
      <c r="F81" s="1">
        <f>VLOOKUP(B81,'Razzball Projections'!$B$2:$W$322,4,FALSE)</f>
        <v>0</v>
      </c>
      <c r="G81" s="1">
        <f>VLOOKUP(B81,'Razzball Projections'!$B$2:$W$322,5,FALSE)</f>
        <v>0</v>
      </c>
      <c r="H81" s="1">
        <f>VLOOKUP(B81,'Razzball Projections'!$B$2:$W$322,6,FALSE)</f>
        <v>0</v>
      </c>
      <c r="I81" s="1">
        <f>VLOOKUP(B81,'Razzball Projections'!$B$2:$W$322,7,FALSE)</f>
        <v>0</v>
      </c>
      <c r="J81" s="1">
        <f>VLOOKUP(B81,'Razzball Projections'!$B$2:$W$322,8,FALSE)</f>
        <v>0</v>
      </c>
      <c r="K81" s="1">
        <f>VLOOKUP(B81,'Razzball Projections'!$B$2:$W$322,9,FALSE)</f>
        <v>0</v>
      </c>
      <c r="L81" s="1">
        <f>VLOOKUP(B81,'Razzball Projections'!$B$2:$W$322,10,FALSE)</f>
        <v>197</v>
      </c>
      <c r="M81" s="1">
        <f>VLOOKUP(B81,'Razzball Projections'!$B$2:$W$322,11,FALSE)</f>
        <v>847</v>
      </c>
      <c r="N81" s="1">
        <f>VLOOKUP(B81,'Razzball Projections'!$B$2:$W$322,12,FALSE)</f>
        <v>6</v>
      </c>
      <c r="O81" s="1">
        <f>VLOOKUP(B81,'Razzball Projections'!$B$2:$W$322,13,FALSE)</f>
        <v>4</v>
      </c>
      <c r="P81" s="1">
        <f>VLOOKUP(B81,'Razzball Projections'!$B$2:$W$322,14,FALSE)</f>
        <v>48</v>
      </c>
      <c r="Q81" s="1">
        <f>VLOOKUP(B81,'Razzball Projections'!$B$2:$W$322,15,FALSE)</f>
        <v>312</v>
      </c>
      <c r="R81" s="1">
        <f>VLOOKUP(B81,'Razzball Projections'!$B$2:$W$322,16,FALSE)</f>
        <v>1</v>
      </c>
      <c r="S81" s="8">
        <f>VLOOKUP(B81,'Razzball Projections'!$B$2:$W$322,17,FALSE)</f>
        <v>149.9</v>
      </c>
      <c r="T81" s="8">
        <f>VLOOKUP(B81,'Razzball Projections'!$B$2:$W$322,18,FALSE)</f>
        <v>173.9</v>
      </c>
      <c r="U81" s="8">
        <f>VLOOKUP(B81,'Razzball Projections'!$B$2:$W$322,19,FALSE)</f>
        <v>197.9</v>
      </c>
      <c r="V81" s="7">
        <f>VLOOKUP(B81,'Razzball Projections'!$B$2:$W$322,20,FALSE)</f>
        <v>29</v>
      </c>
      <c r="W81" s="7">
        <f>VLOOKUP(B81,'Razzball Projections'!$B$2:$W$322,21,FALSE)</f>
        <v>26</v>
      </c>
      <c r="X81" s="7">
        <f>VLOOKUP(B81,'Razzball Projections'!$B$2:$W$322,22,FALSE)</f>
        <v>24</v>
      </c>
    </row>
    <row r="82" spans="1:24">
      <c r="A82" s="6">
        <v>80</v>
      </c>
      <c r="B82" s="3" t="str">
        <f>'Razzball Projections'!B81</f>
        <v>Brian Hartline</v>
      </c>
      <c r="C82" s="1" t="str">
        <f>VLOOKUP(B82,'Razzball Projections'!$B$2:$W$322,2,FALSE)</f>
        <v>WR</v>
      </c>
      <c r="D82" s="1" t="str">
        <f>VLOOKUP(B82,'Razzball Projections'!$B$2:$W$322,3,FALSE)</f>
        <v>MIA</v>
      </c>
      <c r="E82" s="4">
        <f>VLOOKUP(B82,'Cheat Sheet'!$B$3:$E$323,4,FALSE)</f>
        <v>0</v>
      </c>
      <c r="F82" s="1">
        <f>VLOOKUP(B82,'Razzball Projections'!$B$2:$W$322,4,FALSE)</f>
        <v>0</v>
      </c>
      <c r="G82" s="1">
        <f>VLOOKUP(B82,'Razzball Projections'!$B$2:$W$322,5,FALSE)</f>
        <v>0</v>
      </c>
      <c r="H82" s="1">
        <f>VLOOKUP(B82,'Razzball Projections'!$B$2:$W$322,6,FALSE)</f>
        <v>0</v>
      </c>
      <c r="I82" s="1">
        <f>VLOOKUP(B82,'Razzball Projections'!$B$2:$W$322,7,FALSE)</f>
        <v>0</v>
      </c>
      <c r="J82" s="1">
        <f>VLOOKUP(B82,'Razzball Projections'!$B$2:$W$322,8,FALSE)</f>
        <v>0</v>
      </c>
      <c r="K82" s="1">
        <f>VLOOKUP(B82,'Razzball Projections'!$B$2:$W$322,9,FALSE)</f>
        <v>0</v>
      </c>
      <c r="L82" s="1">
        <f>VLOOKUP(B82,'Razzball Projections'!$B$2:$W$322,10,FALSE)</f>
        <v>0</v>
      </c>
      <c r="M82" s="1">
        <f>VLOOKUP(B82,'Razzball Projections'!$B$2:$W$322,11,FALSE)</f>
        <v>0</v>
      </c>
      <c r="N82" s="1">
        <f>VLOOKUP(B82,'Razzball Projections'!$B$2:$W$322,12,FALSE)</f>
        <v>0</v>
      </c>
      <c r="O82" s="1">
        <f>VLOOKUP(B82,'Razzball Projections'!$B$2:$W$322,13,FALSE)</f>
        <v>1</v>
      </c>
      <c r="P82" s="1">
        <f>VLOOKUP(B82,'Razzball Projections'!$B$2:$W$322,14,FALSE)</f>
        <v>71</v>
      </c>
      <c r="Q82" s="1">
        <f>VLOOKUP(B82,'Razzball Projections'!$B$2:$W$322,15,FALSE)</f>
        <v>976</v>
      </c>
      <c r="R82" s="1">
        <f>VLOOKUP(B82,'Razzball Projections'!$B$2:$W$322,16,FALSE)</f>
        <v>5</v>
      </c>
      <c r="S82" s="8">
        <f>VLOOKUP(B82,'Razzball Projections'!$B$2:$W$322,17,FALSE)</f>
        <v>125.6</v>
      </c>
      <c r="T82" s="8">
        <f>VLOOKUP(B82,'Razzball Projections'!$B$2:$W$322,18,FALSE)</f>
        <v>161.1</v>
      </c>
      <c r="U82" s="8">
        <f>VLOOKUP(B82,'Razzball Projections'!$B$2:$W$322,19,FALSE)</f>
        <v>196.6</v>
      </c>
      <c r="V82" s="7">
        <f>VLOOKUP(B82,'Razzball Projections'!$B$2:$W$322,20,FALSE)</f>
        <v>3</v>
      </c>
      <c r="W82" s="7">
        <f>VLOOKUP(B82,'Razzball Projections'!$B$2:$W$322,21,FALSE)</f>
        <v>5</v>
      </c>
      <c r="X82" s="7">
        <f>VLOOKUP(B82,'Razzball Projections'!$B$2:$W$322,22,FALSE)</f>
        <v>6</v>
      </c>
    </row>
    <row r="83" spans="1:24">
      <c r="A83" s="6">
        <v>81</v>
      </c>
      <c r="B83" s="3" t="str">
        <f>'Razzball Projections'!B82</f>
        <v>Joique Bell</v>
      </c>
      <c r="C83" s="1" t="str">
        <f>VLOOKUP(B83,'Razzball Projections'!$B$2:$W$322,2,FALSE)</f>
        <v>RB</v>
      </c>
      <c r="D83" s="1" t="str">
        <f>VLOOKUP(B83,'Razzball Projections'!$B$2:$W$322,3,FALSE)</f>
        <v>DET</v>
      </c>
      <c r="E83" s="4">
        <f>VLOOKUP(B83,'Cheat Sheet'!$B$3:$E$323,4,FALSE)</f>
        <v>0</v>
      </c>
      <c r="F83" s="1">
        <f>VLOOKUP(B83,'Razzball Projections'!$B$2:$W$322,4,FALSE)</f>
        <v>0</v>
      </c>
      <c r="G83" s="1">
        <f>VLOOKUP(B83,'Razzball Projections'!$B$2:$W$322,5,FALSE)</f>
        <v>0</v>
      </c>
      <c r="H83" s="1">
        <f>VLOOKUP(B83,'Razzball Projections'!$B$2:$W$322,6,FALSE)</f>
        <v>0</v>
      </c>
      <c r="I83" s="1">
        <f>VLOOKUP(B83,'Razzball Projections'!$B$2:$W$322,7,FALSE)</f>
        <v>0</v>
      </c>
      <c r="J83" s="1">
        <f>VLOOKUP(B83,'Razzball Projections'!$B$2:$W$322,8,FALSE)</f>
        <v>0</v>
      </c>
      <c r="K83" s="1">
        <f>VLOOKUP(B83,'Razzball Projections'!$B$2:$W$322,9,FALSE)</f>
        <v>0</v>
      </c>
      <c r="L83" s="1">
        <f>VLOOKUP(B83,'Razzball Projections'!$B$2:$W$322,10,FALSE)</f>
        <v>197</v>
      </c>
      <c r="M83" s="1">
        <f>VLOOKUP(B83,'Razzball Projections'!$B$2:$W$322,11,FALSE)</f>
        <v>843</v>
      </c>
      <c r="N83" s="1">
        <f>VLOOKUP(B83,'Razzball Projections'!$B$2:$W$322,12,FALSE)</f>
        <v>5</v>
      </c>
      <c r="O83" s="1">
        <f>VLOOKUP(B83,'Razzball Projections'!$B$2:$W$322,13,FALSE)</f>
        <v>3</v>
      </c>
      <c r="P83" s="1">
        <f>VLOOKUP(B83,'Razzball Projections'!$B$2:$W$322,14,FALSE)</f>
        <v>43</v>
      </c>
      <c r="Q83" s="1">
        <f>VLOOKUP(B83,'Razzball Projections'!$B$2:$W$322,15,FALSE)</f>
        <v>361</v>
      </c>
      <c r="R83" s="1">
        <f>VLOOKUP(B83,'Razzball Projections'!$B$2:$W$322,16,FALSE)</f>
        <v>1</v>
      </c>
      <c r="S83" s="8">
        <f>VLOOKUP(B83,'Razzball Projections'!$B$2:$W$322,17,FALSE)</f>
        <v>152.63</v>
      </c>
      <c r="T83" s="8">
        <f>VLOOKUP(B83,'Razzball Projections'!$B$2:$W$322,18,FALSE)</f>
        <v>174.13</v>
      </c>
      <c r="U83" s="8">
        <f>VLOOKUP(B83,'Razzball Projections'!$B$2:$W$322,19,FALSE)</f>
        <v>195.63</v>
      </c>
      <c r="V83" s="7">
        <f>VLOOKUP(B83,'Razzball Projections'!$B$2:$W$322,20,FALSE)</f>
        <v>19</v>
      </c>
      <c r="W83" s="7">
        <f>VLOOKUP(B83,'Razzball Projections'!$B$2:$W$322,21,FALSE)</f>
        <v>18</v>
      </c>
      <c r="X83" s="7">
        <f>VLOOKUP(B83,'Razzball Projections'!$B$2:$W$322,22,FALSE)</f>
        <v>18</v>
      </c>
    </row>
    <row r="84" spans="1:24">
      <c r="A84" s="6">
        <v>82</v>
      </c>
      <c r="B84" s="3" t="str">
        <f>'Razzball Projections'!B83</f>
        <v>Wes Welker</v>
      </c>
      <c r="C84" s="1" t="str">
        <f>VLOOKUP(B84,'Razzball Projections'!$B$2:$W$322,2,FALSE)</f>
        <v>WR</v>
      </c>
      <c r="D84" s="1" t="str">
        <f>VLOOKUP(B84,'Razzball Projections'!$B$2:$W$322,3,FALSE)</f>
        <v>DEN</v>
      </c>
      <c r="E84" s="4">
        <f>VLOOKUP(B84,'Cheat Sheet'!$B$3:$E$323,4,FALSE)</f>
        <v>0</v>
      </c>
      <c r="F84" s="1">
        <f>VLOOKUP(B84,'Razzball Projections'!$B$2:$W$322,4,FALSE)</f>
        <v>0</v>
      </c>
      <c r="G84" s="1">
        <f>VLOOKUP(B84,'Razzball Projections'!$B$2:$W$322,5,FALSE)</f>
        <v>0</v>
      </c>
      <c r="H84" s="1">
        <f>VLOOKUP(B84,'Razzball Projections'!$B$2:$W$322,6,FALSE)</f>
        <v>0</v>
      </c>
      <c r="I84" s="1">
        <f>VLOOKUP(B84,'Razzball Projections'!$B$2:$W$322,7,FALSE)</f>
        <v>0</v>
      </c>
      <c r="J84" s="1">
        <f>VLOOKUP(B84,'Razzball Projections'!$B$2:$W$322,8,FALSE)</f>
        <v>0</v>
      </c>
      <c r="K84" s="1">
        <f>VLOOKUP(B84,'Razzball Projections'!$B$2:$W$322,9,FALSE)</f>
        <v>0</v>
      </c>
      <c r="L84" s="1">
        <f>VLOOKUP(B84,'Razzball Projections'!$B$2:$W$322,10,FALSE)</f>
        <v>0</v>
      </c>
      <c r="M84" s="1">
        <f>VLOOKUP(B84,'Razzball Projections'!$B$2:$W$322,11,FALSE)</f>
        <v>0</v>
      </c>
      <c r="N84" s="1">
        <f>VLOOKUP(B84,'Razzball Projections'!$B$2:$W$322,12,FALSE)</f>
        <v>0</v>
      </c>
      <c r="O84" s="1">
        <f>VLOOKUP(B84,'Razzball Projections'!$B$2:$W$322,13,FALSE)</f>
        <v>1</v>
      </c>
      <c r="P84" s="1">
        <f>VLOOKUP(B84,'Razzball Projections'!$B$2:$W$322,14,FALSE)</f>
        <v>72</v>
      </c>
      <c r="Q84" s="1">
        <f>VLOOKUP(B84,'Razzball Projections'!$B$2:$W$322,15,FALSE)</f>
        <v>889</v>
      </c>
      <c r="R84" s="1">
        <f>VLOOKUP(B84,'Razzball Projections'!$B$2:$W$322,16,FALSE)</f>
        <v>6</v>
      </c>
      <c r="S84" s="8">
        <f>VLOOKUP(B84,'Razzball Projections'!$B$2:$W$322,17,FALSE)</f>
        <v>122.9</v>
      </c>
      <c r="T84" s="8">
        <f>VLOOKUP(B84,'Razzball Projections'!$B$2:$W$322,18,FALSE)</f>
        <v>158.9</v>
      </c>
      <c r="U84" s="8">
        <f>VLOOKUP(B84,'Razzball Projections'!$B$2:$W$322,19,FALSE)</f>
        <v>194.9</v>
      </c>
      <c r="V84" s="7">
        <f>VLOOKUP(B84,'Razzball Projections'!$B$2:$W$322,20,FALSE)</f>
        <v>17</v>
      </c>
      <c r="W84" s="7">
        <f>VLOOKUP(B84,'Razzball Projections'!$B$2:$W$322,21,FALSE)</f>
        <v>20</v>
      </c>
      <c r="X84" s="7">
        <f>VLOOKUP(B84,'Razzball Projections'!$B$2:$W$322,22,FALSE)</f>
        <v>21</v>
      </c>
    </row>
    <row r="85" spans="1:24">
      <c r="A85" s="6">
        <v>83</v>
      </c>
      <c r="B85" s="3" t="str">
        <f>'Razzball Projections'!B84</f>
        <v>Dennis Pitta</v>
      </c>
      <c r="C85" s="1" t="str">
        <f>VLOOKUP(B85,'Razzball Projections'!$B$2:$W$322,2,FALSE)</f>
        <v>TE</v>
      </c>
      <c r="D85" s="1" t="str">
        <f>VLOOKUP(B85,'Razzball Projections'!$B$2:$W$322,3,FALSE)</f>
        <v>BAL</v>
      </c>
      <c r="E85" s="4">
        <f>VLOOKUP(B85,'Cheat Sheet'!$B$3:$E$323,4,FALSE)</f>
        <v>0</v>
      </c>
      <c r="F85" s="1">
        <f>VLOOKUP(B85,'Razzball Projections'!$B$2:$W$322,4,FALSE)</f>
        <v>0</v>
      </c>
      <c r="G85" s="1">
        <f>VLOOKUP(B85,'Razzball Projections'!$B$2:$W$322,5,FALSE)</f>
        <v>0</v>
      </c>
      <c r="H85" s="1">
        <f>VLOOKUP(B85,'Razzball Projections'!$B$2:$W$322,6,FALSE)</f>
        <v>0</v>
      </c>
      <c r="I85" s="1">
        <f>VLOOKUP(B85,'Razzball Projections'!$B$2:$W$322,7,FALSE)</f>
        <v>0</v>
      </c>
      <c r="J85" s="1">
        <f>VLOOKUP(B85,'Razzball Projections'!$B$2:$W$322,8,FALSE)</f>
        <v>0</v>
      </c>
      <c r="K85" s="1">
        <f>VLOOKUP(B85,'Razzball Projections'!$B$2:$W$322,9,FALSE)</f>
        <v>0</v>
      </c>
      <c r="L85" s="1">
        <f>VLOOKUP(B85,'Razzball Projections'!$B$2:$W$322,10,FALSE)</f>
        <v>0</v>
      </c>
      <c r="M85" s="1">
        <f>VLOOKUP(B85,'Razzball Projections'!$B$2:$W$322,11,FALSE)</f>
        <v>0</v>
      </c>
      <c r="N85" s="1">
        <f>VLOOKUP(B85,'Razzball Projections'!$B$2:$W$322,12,FALSE)</f>
        <v>0</v>
      </c>
      <c r="O85" s="1">
        <f>VLOOKUP(B85,'Razzball Projections'!$B$2:$W$322,13,FALSE)</f>
        <v>0</v>
      </c>
      <c r="P85" s="1">
        <f>VLOOKUP(B85,'Razzball Projections'!$B$2:$W$322,14,FALSE)</f>
        <v>73</v>
      </c>
      <c r="Q85" s="1">
        <f>VLOOKUP(B85,'Razzball Projections'!$B$2:$W$322,15,FALSE)</f>
        <v>798</v>
      </c>
      <c r="R85" s="1">
        <f>VLOOKUP(B85,'Razzball Projections'!$B$2:$W$322,16,FALSE)</f>
        <v>7</v>
      </c>
      <c r="S85" s="8">
        <f>VLOOKUP(B85,'Razzball Projections'!$B$2:$W$322,17,FALSE)</f>
        <v>121.8</v>
      </c>
      <c r="T85" s="8">
        <f>VLOOKUP(B85,'Razzball Projections'!$B$2:$W$322,18,FALSE)</f>
        <v>158.30000000000001</v>
      </c>
      <c r="U85" s="8">
        <f>VLOOKUP(B85,'Razzball Projections'!$B$2:$W$322,19,FALSE)</f>
        <v>194.8</v>
      </c>
      <c r="V85" s="7">
        <f>VLOOKUP(B85,'Razzball Projections'!$B$2:$W$322,20,FALSE)</f>
        <v>10</v>
      </c>
      <c r="W85" s="7">
        <f>VLOOKUP(B85,'Razzball Projections'!$B$2:$W$322,21,FALSE)</f>
        <v>11</v>
      </c>
      <c r="X85" s="7">
        <f>VLOOKUP(B85,'Razzball Projections'!$B$2:$W$322,22,FALSE)</f>
        <v>12</v>
      </c>
    </row>
    <row r="86" spans="1:24">
      <c r="A86" s="6">
        <v>84</v>
      </c>
      <c r="B86" s="3" t="str">
        <f>'Razzball Projections'!B85</f>
        <v>Cordarrelle Patterson</v>
      </c>
      <c r="C86" s="1" t="str">
        <f>VLOOKUP(B86,'Razzball Projections'!$B$2:$W$322,2,FALSE)</f>
        <v>WR</v>
      </c>
      <c r="D86" s="1" t="str">
        <f>VLOOKUP(B86,'Razzball Projections'!$B$2:$W$322,3,FALSE)</f>
        <v>MIN</v>
      </c>
      <c r="E86" s="4">
        <f>VLOOKUP(B86,'Cheat Sheet'!$B$3:$E$323,4,FALSE)</f>
        <v>0</v>
      </c>
      <c r="F86" s="1">
        <f>VLOOKUP(B86,'Razzball Projections'!$B$2:$W$322,4,FALSE)</f>
        <v>0</v>
      </c>
      <c r="G86" s="1">
        <f>VLOOKUP(B86,'Razzball Projections'!$B$2:$W$322,5,FALSE)</f>
        <v>0</v>
      </c>
      <c r="H86" s="1">
        <f>VLOOKUP(B86,'Razzball Projections'!$B$2:$W$322,6,FALSE)</f>
        <v>0</v>
      </c>
      <c r="I86" s="1">
        <f>VLOOKUP(B86,'Razzball Projections'!$B$2:$W$322,7,FALSE)</f>
        <v>0</v>
      </c>
      <c r="J86" s="1">
        <f>VLOOKUP(B86,'Razzball Projections'!$B$2:$W$322,8,FALSE)</f>
        <v>0</v>
      </c>
      <c r="K86" s="1">
        <f>VLOOKUP(B86,'Razzball Projections'!$B$2:$W$322,9,FALSE)</f>
        <v>0</v>
      </c>
      <c r="L86" s="1">
        <f>VLOOKUP(B86,'Razzball Projections'!$B$2:$W$322,10,FALSE)</f>
        <v>18</v>
      </c>
      <c r="M86" s="1">
        <f>VLOOKUP(B86,'Razzball Projections'!$B$2:$W$322,11,FALSE)</f>
        <v>115</v>
      </c>
      <c r="N86" s="1">
        <f>VLOOKUP(B86,'Razzball Projections'!$B$2:$W$322,12,FALSE)</f>
        <v>1</v>
      </c>
      <c r="O86" s="1">
        <f>VLOOKUP(B86,'Razzball Projections'!$B$2:$W$322,13,FALSE)</f>
        <v>1</v>
      </c>
      <c r="P86" s="1">
        <f>VLOOKUP(B86,'Razzball Projections'!$B$2:$W$322,14,FALSE)</f>
        <v>59</v>
      </c>
      <c r="Q86" s="1">
        <f>VLOOKUP(B86,'Razzball Projections'!$B$2:$W$322,15,FALSE)</f>
        <v>831</v>
      </c>
      <c r="R86" s="1">
        <f>VLOOKUP(B86,'Razzball Projections'!$B$2:$W$322,16,FALSE)</f>
        <v>6</v>
      </c>
      <c r="S86" s="8">
        <f>VLOOKUP(B86,'Razzball Projections'!$B$2:$W$322,17,FALSE)</f>
        <v>134.6</v>
      </c>
      <c r="T86" s="8">
        <f>VLOOKUP(B86,'Razzball Projections'!$B$2:$W$322,18,FALSE)</f>
        <v>164.1</v>
      </c>
      <c r="U86" s="8">
        <f>VLOOKUP(B86,'Razzball Projections'!$B$2:$W$322,19,FALSE)</f>
        <v>193.6</v>
      </c>
      <c r="V86" s="7">
        <f>VLOOKUP(B86,'Razzball Projections'!$B$2:$W$322,20,FALSE)</f>
        <v>22</v>
      </c>
      <c r="W86" s="7">
        <f>VLOOKUP(B86,'Razzball Projections'!$B$2:$W$322,21,FALSE)</f>
        <v>23</v>
      </c>
      <c r="X86" s="7">
        <f>VLOOKUP(B86,'Razzball Projections'!$B$2:$W$322,22,FALSE)</f>
        <v>23</v>
      </c>
    </row>
    <row r="87" spans="1:24">
      <c r="A87" s="6">
        <v>85</v>
      </c>
      <c r="B87" s="3" t="str">
        <f>'Razzball Projections'!B86</f>
        <v>Percy Harvin</v>
      </c>
      <c r="C87" s="1" t="str">
        <f>VLOOKUP(B87,'Razzball Projections'!$B$2:$W$322,2,FALSE)</f>
        <v>WR</v>
      </c>
      <c r="D87" s="1" t="str">
        <f>VLOOKUP(B87,'Razzball Projections'!$B$2:$W$322,3,FALSE)</f>
        <v>SEA</v>
      </c>
      <c r="E87" s="4">
        <f>VLOOKUP(B87,'Cheat Sheet'!$B$3:$E$323,4,FALSE)</f>
        <v>0</v>
      </c>
      <c r="F87" s="1">
        <f>VLOOKUP(B87,'Razzball Projections'!$B$2:$W$322,4,FALSE)</f>
        <v>0</v>
      </c>
      <c r="G87" s="1">
        <f>VLOOKUP(B87,'Razzball Projections'!$B$2:$W$322,5,FALSE)</f>
        <v>0</v>
      </c>
      <c r="H87" s="1">
        <f>VLOOKUP(B87,'Razzball Projections'!$B$2:$W$322,6,FALSE)</f>
        <v>0</v>
      </c>
      <c r="I87" s="1">
        <f>VLOOKUP(B87,'Razzball Projections'!$B$2:$W$322,7,FALSE)</f>
        <v>0</v>
      </c>
      <c r="J87" s="1">
        <f>VLOOKUP(B87,'Razzball Projections'!$B$2:$W$322,8,FALSE)</f>
        <v>0</v>
      </c>
      <c r="K87" s="1">
        <f>VLOOKUP(B87,'Razzball Projections'!$B$2:$W$322,9,FALSE)</f>
        <v>0</v>
      </c>
      <c r="L87" s="1">
        <f>VLOOKUP(B87,'Razzball Projections'!$B$2:$W$322,10,FALSE)</f>
        <v>21</v>
      </c>
      <c r="M87" s="1">
        <f>VLOOKUP(B87,'Razzball Projections'!$B$2:$W$322,11,FALSE)</f>
        <v>113</v>
      </c>
      <c r="N87" s="1">
        <f>VLOOKUP(B87,'Razzball Projections'!$B$2:$W$322,12,FALSE)</f>
        <v>1</v>
      </c>
      <c r="O87" s="1">
        <f>VLOOKUP(B87,'Razzball Projections'!$B$2:$W$322,13,FALSE)</f>
        <v>1</v>
      </c>
      <c r="P87" s="1">
        <f>VLOOKUP(B87,'Razzball Projections'!$B$2:$W$322,14,FALSE)</f>
        <v>65</v>
      </c>
      <c r="Q87" s="1">
        <f>VLOOKUP(B87,'Razzball Projections'!$B$2:$W$322,15,FALSE)</f>
        <v>817</v>
      </c>
      <c r="R87" s="1">
        <f>VLOOKUP(B87,'Razzball Projections'!$B$2:$W$322,16,FALSE)</f>
        <v>5</v>
      </c>
      <c r="S87" s="8">
        <f>VLOOKUP(B87,'Razzball Projections'!$B$2:$W$322,17,FALSE)</f>
        <v>128</v>
      </c>
      <c r="T87" s="8">
        <f>VLOOKUP(B87,'Razzball Projections'!$B$2:$W$322,18,FALSE)</f>
        <v>160.5</v>
      </c>
      <c r="U87" s="8">
        <f>VLOOKUP(B87,'Razzball Projections'!$B$2:$W$322,19,FALSE)</f>
        <v>193</v>
      </c>
      <c r="V87" s="7">
        <f>VLOOKUP(B87,'Razzball Projections'!$B$2:$W$322,20,FALSE)</f>
        <v>18</v>
      </c>
      <c r="W87" s="7">
        <f>VLOOKUP(B87,'Razzball Projections'!$B$2:$W$322,21,FALSE)</f>
        <v>20</v>
      </c>
      <c r="X87" s="7">
        <f>VLOOKUP(B87,'Razzball Projections'!$B$2:$W$322,22,FALSE)</f>
        <v>21</v>
      </c>
    </row>
    <row r="88" spans="1:24">
      <c r="A88" s="6">
        <v>86</v>
      </c>
      <c r="B88" s="3" t="str">
        <f>'Razzball Projections'!B87</f>
        <v>Jeremy Maclin</v>
      </c>
      <c r="C88" s="1" t="str">
        <f>VLOOKUP(B88,'Razzball Projections'!$B$2:$W$322,2,FALSE)</f>
        <v>WR</v>
      </c>
      <c r="D88" s="1" t="str">
        <f>VLOOKUP(B88,'Razzball Projections'!$B$2:$W$322,3,FALSE)</f>
        <v>PHI</v>
      </c>
      <c r="E88" s="4">
        <f>VLOOKUP(B88,'Cheat Sheet'!$B$3:$E$323,4,FALSE)</f>
        <v>0</v>
      </c>
      <c r="F88" s="1">
        <f>VLOOKUP(B88,'Razzball Projections'!$B$2:$W$322,4,FALSE)</f>
        <v>0</v>
      </c>
      <c r="G88" s="1">
        <f>VLOOKUP(B88,'Razzball Projections'!$B$2:$W$322,5,FALSE)</f>
        <v>0</v>
      </c>
      <c r="H88" s="1">
        <f>VLOOKUP(B88,'Razzball Projections'!$B$2:$W$322,6,FALSE)</f>
        <v>0</v>
      </c>
      <c r="I88" s="1">
        <f>VLOOKUP(B88,'Razzball Projections'!$B$2:$W$322,7,FALSE)</f>
        <v>0</v>
      </c>
      <c r="J88" s="1">
        <f>VLOOKUP(B88,'Razzball Projections'!$B$2:$W$322,8,FALSE)</f>
        <v>0</v>
      </c>
      <c r="K88" s="1">
        <f>VLOOKUP(B88,'Razzball Projections'!$B$2:$W$322,9,FALSE)</f>
        <v>0</v>
      </c>
      <c r="L88" s="1">
        <f>VLOOKUP(B88,'Razzball Projections'!$B$2:$W$322,10,FALSE)</f>
        <v>0</v>
      </c>
      <c r="M88" s="1">
        <f>VLOOKUP(B88,'Razzball Projections'!$B$2:$W$322,11,FALSE)</f>
        <v>0</v>
      </c>
      <c r="N88" s="1">
        <f>VLOOKUP(B88,'Razzball Projections'!$B$2:$W$322,12,FALSE)</f>
        <v>0</v>
      </c>
      <c r="O88" s="1">
        <f>VLOOKUP(B88,'Razzball Projections'!$B$2:$W$322,13,FALSE)</f>
        <v>1</v>
      </c>
      <c r="P88" s="1">
        <f>VLOOKUP(B88,'Razzball Projections'!$B$2:$W$322,14,FALSE)</f>
        <v>70</v>
      </c>
      <c r="Q88" s="1">
        <f>VLOOKUP(B88,'Razzball Projections'!$B$2:$W$322,15,FALSE)</f>
        <v>924</v>
      </c>
      <c r="R88" s="1">
        <f>VLOOKUP(B88,'Razzball Projections'!$B$2:$W$322,16,FALSE)</f>
        <v>5</v>
      </c>
      <c r="S88" s="8">
        <f>VLOOKUP(B88,'Razzball Projections'!$B$2:$W$322,17,FALSE)</f>
        <v>121.4</v>
      </c>
      <c r="T88" s="8">
        <f>VLOOKUP(B88,'Razzball Projections'!$B$2:$W$322,18,FALSE)</f>
        <v>156.4</v>
      </c>
      <c r="U88" s="8">
        <f>VLOOKUP(B88,'Razzball Projections'!$B$2:$W$322,19,FALSE)</f>
        <v>191.4</v>
      </c>
      <c r="V88" s="7">
        <f>VLOOKUP(B88,'Razzball Projections'!$B$2:$W$322,20,FALSE)</f>
        <v>15</v>
      </c>
      <c r="W88" s="7">
        <f>VLOOKUP(B88,'Razzball Projections'!$B$2:$W$322,21,FALSE)</f>
        <v>17</v>
      </c>
      <c r="X88" s="7">
        <f>VLOOKUP(B88,'Razzball Projections'!$B$2:$W$322,22,FALSE)</f>
        <v>19</v>
      </c>
    </row>
    <row r="89" spans="1:24">
      <c r="A89" s="6">
        <v>87</v>
      </c>
      <c r="B89" s="3" t="str">
        <f>'Razzball Projections'!B88</f>
        <v>Torrey Smith</v>
      </c>
      <c r="C89" s="1" t="str">
        <f>VLOOKUP(B89,'Razzball Projections'!$B$2:$W$322,2,FALSE)</f>
        <v>WR</v>
      </c>
      <c r="D89" s="1" t="str">
        <f>VLOOKUP(B89,'Razzball Projections'!$B$2:$W$322,3,FALSE)</f>
        <v>BAL</v>
      </c>
      <c r="E89" s="4">
        <f>VLOOKUP(B89,'Cheat Sheet'!$B$3:$E$323,4,FALSE)</f>
        <v>0</v>
      </c>
      <c r="F89" s="1">
        <f>VLOOKUP(B89,'Razzball Projections'!$B$2:$W$322,4,FALSE)</f>
        <v>0</v>
      </c>
      <c r="G89" s="1">
        <f>VLOOKUP(B89,'Razzball Projections'!$B$2:$W$322,5,FALSE)</f>
        <v>0</v>
      </c>
      <c r="H89" s="1">
        <f>VLOOKUP(B89,'Razzball Projections'!$B$2:$W$322,6,FALSE)</f>
        <v>0</v>
      </c>
      <c r="I89" s="1">
        <f>VLOOKUP(B89,'Razzball Projections'!$B$2:$W$322,7,FALSE)</f>
        <v>0</v>
      </c>
      <c r="J89" s="1">
        <f>VLOOKUP(B89,'Razzball Projections'!$B$2:$W$322,8,FALSE)</f>
        <v>0</v>
      </c>
      <c r="K89" s="1">
        <f>VLOOKUP(B89,'Razzball Projections'!$B$2:$W$322,9,FALSE)</f>
        <v>0</v>
      </c>
      <c r="L89" s="1">
        <f>VLOOKUP(B89,'Razzball Projections'!$B$2:$W$322,10,FALSE)</f>
        <v>2</v>
      </c>
      <c r="M89" s="1">
        <f>VLOOKUP(B89,'Razzball Projections'!$B$2:$W$322,11,FALSE)</f>
        <v>17</v>
      </c>
      <c r="N89" s="1">
        <f>VLOOKUP(B89,'Razzball Projections'!$B$2:$W$322,12,FALSE)</f>
        <v>0</v>
      </c>
      <c r="O89" s="1">
        <f>VLOOKUP(B89,'Razzball Projections'!$B$2:$W$322,13,FALSE)</f>
        <v>1</v>
      </c>
      <c r="P89" s="1">
        <f>VLOOKUP(B89,'Razzball Projections'!$B$2:$W$322,14,FALSE)</f>
        <v>62</v>
      </c>
      <c r="Q89" s="1">
        <f>VLOOKUP(B89,'Razzball Projections'!$B$2:$W$322,15,FALSE)</f>
        <v>981</v>
      </c>
      <c r="R89" s="1">
        <f>VLOOKUP(B89,'Razzball Projections'!$B$2:$W$322,16,FALSE)</f>
        <v>5</v>
      </c>
      <c r="S89" s="8">
        <f>VLOOKUP(B89,'Razzball Projections'!$B$2:$W$322,17,FALSE)</f>
        <v>128.75</v>
      </c>
      <c r="T89" s="8">
        <f>VLOOKUP(B89,'Razzball Projections'!$B$2:$W$322,18,FALSE)</f>
        <v>159.75</v>
      </c>
      <c r="U89" s="8">
        <f>VLOOKUP(B89,'Razzball Projections'!$B$2:$W$322,19,FALSE)</f>
        <v>190.75</v>
      </c>
      <c r="V89" s="7">
        <f>VLOOKUP(B89,'Razzball Projections'!$B$2:$W$322,20,FALSE)</f>
        <v>14</v>
      </c>
      <c r="W89" s="7">
        <f>VLOOKUP(B89,'Razzball Projections'!$B$2:$W$322,21,FALSE)</f>
        <v>15</v>
      </c>
      <c r="X89" s="7">
        <f>VLOOKUP(B89,'Razzball Projections'!$B$2:$W$322,22,FALSE)</f>
        <v>15</v>
      </c>
    </row>
    <row r="90" spans="1:24">
      <c r="A90" s="6">
        <v>88</v>
      </c>
      <c r="B90" s="3" t="str">
        <f>'Razzball Projections'!B89</f>
        <v>Ryan Fitzpatrick</v>
      </c>
      <c r="C90" s="1" t="str">
        <f>VLOOKUP(B90,'Razzball Projections'!$B$2:$W$322,2,FALSE)</f>
        <v>QB</v>
      </c>
      <c r="D90" s="1" t="str">
        <f>VLOOKUP(B90,'Razzball Projections'!$B$2:$W$322,3,FALSE)</f>
        <v>HOU</v>
      </c>
      <c r="E90" s="4">
        <f>VLOOKUP(B90,'Cheat Sheet'!$B$3:$E$323,4,FALSE)</f>
        <v>0</v>
      </c>
      <c r="F90" s="1">
        <f>VLOOKUP(B90,'Razzball Projections'!$B$2:$W$322,4,FALSE)</f>
        <v>470</v>
      </c>
      <c r="G90" s="1">
        <f>VLOOKUP(B90,'Razzball Projections'!$B$2:$W$322,5,FALSE)</f>
        <v>287</v>
      </c>
      <c r="H90" s="1">
        <f>VLOOKUP(B90,'Razzball Projections'!$B$2:$W$322,6,FALSE)</f>
        <v>61.1</v>
      </c>
      <c r="I90" s="1">
        <f>VLOOKUP(B90,'Razzball Projections'!$B$2:$W$322,7,FALSE)</f>
        <v>3345</v>
      </c>
      <c r="J90" s="1">
        <f>VLOOKUP(B90,'Razzball Projections'!$B$2:$W$322,8,FALSE)</f>
        <v>16</v>
      </c>
      <c r="K90" s="1">
        <f>VLOOKUP(B90,'Razzball Projections'!$B$2:$W$322,9,FALSE)</f>
        <v>11</v>
      </c>
      <c r="L90" s="1">
        <f>VLOOKUP(B90,'Razzball Projections'!$B$2:$W$322,10,FALSE)</f>
        <v>28</v>
      </c>
      <c r="M90" s="1">
        <f>VLOOKUP(B90,'Razzball Projections'!$B$2:$W$322,11,FALSE)</f>
        <v>148</v>
      </c>
      <c r="N90" s="1">
        <f>VLOOKUP(B90,'Razzball Projections'!$B$2:$W$322,12,FALSE)</f>
        <v>1</v>
      </c>
      <c r="O90" s="1">
        <f>VLOOKUP(B90,'Razzball Projections'!$B$2:$W$322,13,FALSE)</f>
        <v>3</v>
      </c>
      <c r="P90" s="1">
        <f>VLOOKUP(B90,'Razzball Projections'!$B$2:$W$322,14,FALSE)</f>
        <v>0</v>
      </c>
      <c r="Q90" s="1">
        <f>VLOOKUP(B90,'Razzball Projections'!$B$2:$W$322,15,FALSE)</f>
        <v>0</v>
      </c>
      <c r="R90" s="1">
        <f>VLOOKUP(B90,'Razzball Projections'!$B$2:$W$322,16,FALSE)</f>
        <v>0</v>
      </c>
      <c r="S90" s="8">
        <f>VLOOKUP(B90,'Razzball Projections'!$B$2:$W$322,17,FALSE)</f>
        <v>189.8</v>
      </c>
      <c r="T90" s="8">
        <f>VLOOKUP(B90,'Razzball Projections'!$B$2:$W$322,18,FALSE)</f>
        <v>189.8</v>
      </c>
      <c r="U90" s="8">
        <f>VLOOKUP(B90,'Razzball Projections'!$B$2:$W$322,19,FALSE)</f>
        <v>189.8</v>
      </c>
      <c r="V90" s="7">
        <f>VLOOKUP(B90,'Razzball Projections'!$B$2:$W$322,20,FALSE)</f>
        <v>0</v>
      </c>
      <c r="W90" s="7">
        <f>VLOOKUP(B90,'Razzball Projections'!$B$2:$W$322,21,FALSE)</f>
        <v>0</v>
      </c>
      <c r="X90" s="7">
        <f>VLOOKUP(B90,'Razzball Projections'!$B$2:$W$322,22,FALSE)</f>
        <v>0</v>
      </c>
    </row>
    <row r="91" spans="1:24">
      <c r="A91" s="6">
        <v>89</v>
      </c>
      <c r="B91" s="3" t="str">
        <f>'Razzball Projections'!B90</f>
        <v>Ray Rice</v>
      </c>
      <c r="C91" s="1" t="str">
        <f>VLOOKUP(B91,'Razzball Projections'!$B$2:$W$322,2,FALSE)</f>
        <v>RB</v>
      </c>
      <c r="D91" s="1" t="str">
        <f>VLOOKUP(B91,'Razzball Projections'!$B$2:$W$322,3,FALSE)</f>
        <v>BAL</v>
      </c>
      <c r="E91" s="4">
        <f>VLOOKUP(B91,'Cheat Sheet'!$B$3:$E$323,4,FALSE)</f>
        <v>0</v>
      </c>
      <c r="F91" s="1">
        <f>VLOOKUP(B91,'Razzball Projections'!$B$2:$W$322,4,FALSE)</f>
        <v>0</v>
      </c>
      <c r="G91" s="1">
        <f>VLOOKUP(B91,'Razzball Projections'!$B$2:$W$322,5,FALSE)</f>
        <v>0</v>
      </c>
      <c r="H91" s="1">
        <f>VLOOKUP(B91,'Razzball Projections'!$B$2:$W$322,6,FALSE)</f>
        <v>0</v>
      </c>
      <c r="I91" s="1">
        <f>VLOOKUP(B91,'Razzball Projections'!$B$2:$W$322,7,FALSE)</f>
        <v>0</v>
      </c>
      <c r="J91" s="1">
        <f>VLOOKUP(B91,'Razzball Projections'!$B$2:$W$322,8,FALSE)</f>
        <v>0</v>
      </c>
      <c r="K91" s="1">
        <f>VLOOKUP(B91,'Razzball Projections'!$B$2:$W$322,9,FALSE)</f>
        <v>0</v>
      </c>
      <c r="L91" s="1">
        <f>VLOOKUP(B91,'Razzball Projections'!$B$2:$W$322,10,FALSE)</f>
        <v>237</v>
      </c>
      <c r="M91" s="1">
        <f>VLOOKUP(B91,'Razzball Projections'!$B$2:$W$322,11,FALSE)</f>
        <v>778</v>
      </c>
      <c r="N91" s="1">
        <f>VLOOKUP(B91,'Razzball Projections'!$B$2:$W$322,12,FALSE)</f>
        <v>4</v>
      </c>
      <c r="O91" s="1">
        <f>VLOOKUP(B91,'Razzball Projections'!$B$2:$W$322,13,FALSE)</f>
        <v>3</v>
      </c>
      <c r="P91" s="1">
        <f>VLOOKUP(B91,'Razzball Projections'!$B$2:$W$322,14,FALSE)</f>
        <v>51</v>
      </c>
      <c r="Q91" s="1">
        <f>VLOOKUP(B91,'Razzball Projections'!$B$2:$W$322,15,FALSE)</f>
        <v>358</v>
      </c>
      <c r="R91" s="1">
        <f>VLOOKUP(B91,'Razzball Projections'!$B$2:$W$322,16,FALSE)</f>
        <v>1</v>
      </c>
      <c r="S91" s="8">
        <f>VLOOKUP(B91,'Razzball Projections'!$B$2:$W$322,17,FALSE)</f>
        <v>137.6</v>
      </c>
      <c r="T91" s="8">
        <f>VLOOKUP(B91,'Razzball Projections'!$B$2:$W$322,18,FALSE)</f>
        <v>163.1</v>
      </c>
      <c r="U91" s="8">
        <f>VLOOKUP(B91,'Razzball Projections'!$B$2:$W$322,19,FALSE)</f>
        <v>188.6</v>
      </c>
      <c r="V91" s="7">
        <f>VLOOKUP(B91,'Razzball Projections'!$B$2:$W$322,20,FALSE)</f>
        <v>13</v>
      </c>
      <c r="W91" s="7">
        <f>VLOOKUP(B91,'Razzball Projections'!$B$2:$W$322,21,FALSE)</f>
        <v>18</v>
      </c>
      <c r="X91" s="7">
        <f>VLOOKUP(B91,'Razzball Projections'!$B$2:$W$322,22,FALSE)</f>
        <v>17</v>
      </c>
    </row>
    <row r="92" spans="1:24">
      <c r="A92" s="6">
        <v>90</v>
      </c>
      <c r="B92" s="3" t="str">
        <f>'Razzball Projections'!B91</f>
        <v>Terrance Williams</v>
      </c>
      <c r="C92" s="1" t="str">
        <f>VLOOKUP(B92,'Razzball Projections'!$B$2:$W$322,2,FALSE)</f>
        <v>WR</v>
      </c>
      <c r="D92" s="1" t="str">
        <f>VLOOKUP(B92,'Razzball Projections'!$B$2:$W$322,3,FALSE)</f>
        <v>DAL</v>
      </c>
      <c r="E92" s="4">
        <f>VLOOKUP(B92,'Cheat Sheet'!$B$3:$E$323,4,FALSE)</f>
        <v>0</v>
      </c>
      <c r="F92" s="1">
        <f>VLOOKUP(B92,'Razzball Projections'!$B$2:$W$322,4,FALSE)</f>
        <v>0</v>
      </c>
      <c r="G92" s="1">
        <f>VLOOKUP(B92,'Razzball Projections'!$B$2:$W$322,5,FALSE)</f>
        <v>0</v>
      </c>
      <c r="H92" s="1">
        <f>VLOOKUP(B92,'Razzball Projections'!$B$2:$W$322,6,FALSE)</f>
        <v>0</v>
      </c>
      <c r="I92" s="1">
        <f>VLOOKUP(B92,'Razzball Projections'!$B$2:$W$322,7,FALSE)</f>
        <v>0</v>
      </c>
      <c r="J92" s="1">
        <f>VLOOKUP(B92,'Razzball Projections'!$B$2:$W$322,8,FALSE)</f>
        <v>0</v>
      </c>
      <c r="K92" s="1">
        <f>VLOOKUP(B92,'Razzball Projections'!$B$2:$W$322,9,FALSE)</f>
        <v>0</v>
      </c>
      <c r="L92" s="1">
        <f>VLOOKUP(B92,'Razzball Projections'!$B$2:$W$322,10,FALSE)</f>
        <v>2</v>
      </c>
      <c r="M92" s="1">
        <f>VLOOKUP(B92,'Razzball Projections'!$B$2:$W$322,11,FALSE)</f>
        <v>10</v>
      </c>
      <c r="N92" s="1">
        <f>VLOOKUP(B92,'Razzball Projections'!$B$2:$W$322,12,FALSE)</f>
        <v>0</v>
      </c>
      <c r="O92" s="1">
        <f>VLOOKUP(B92,'Razzball Projections'!$B$2:$W$322,13,FALSE)</f>
        <v>2</v>
      </c>
      <c r="P92" s="1">
        <f>VLOOKUP(B92,'Razzball Projections'!$B$2:$W$322,14,FALSE)</f>
        <v>67</v>
      </c>
      <c r="Q92" s="1">
        <f>VLOOKUP(B92,'Razzball Projections'!$B$2:$W$322,15,FALSE)</f>
        <v>921</v>
      </c>
      <c r="R92" s="1">
        <f>VLOOKUP(B92,'Razzball Projections'!$B$2:$W$322,16,FALSE)</f>
        <v>5</v>
      </c>
      <c r="S92" s="8">
        <f>VLOOKUP(B92,'Razzball Projections'!$B$2:$W$322,17,FALSE)</f>
        <v>120.05</v>
      </c>
      <c r="T92" s="8">
        <f>VLOOKUP(B92,'Razzball Projections'!$B$2:$W$322,18,FALSE)</f>
        <v>153.55000000000001</v>
      </c>
      <c r="U92" s="8">
        <f>VLOOKUP(B92,'Razzball Projections'!$B$2:$W$322,19,FALSE)</f>
        <v>187.05</v>
      </c>
      <c r="V92" s="7">
        <f>VLOOKUP(B92,'Razzball Projections'!$B$2:$W$322,20,FALSE)</f>
        <v>12</v>
      </c>
      <c r="W92" s="7">
        <f>VLOOKUP(B92,'Razzball Projections'!$B$2:$W$322,21,FALSE)</f>
        <v>13</v>
      </c>
      <c r="X92" s="7">
        <f>VLOOKUP(B92,'Razzball Projections'!$B$2:$W$322,22,FALSE)</f>
        <v>15</v>
      </c>
    </row>
    <row r="93" spans="1:24">
      <c r="A93" s="6">
        <v>91</v>
      </c>
      <c r="B93" s="3" t="str">
        <f>'Razzball Projections'!B92</f>
        <v>Antonio Gates</v>
      </c>
      <c r="C93" s="1" t="str">
        <f>VLOOKUP(B93,'Razzball Projections'!$B$2:$W$322,2,FALSE)</f>
        <v>TE</v>
      </c>
      <c r="D93" s="1" t="str">
        <f>VLOOKUP(B93,'Razzball Projections'!$B$2:$W$322,3,FALSE)</f>
        <v>SD</v>
      </c>
      <c r="E93" s="4">
        <f>VLOOKUP(B93,'Cheat Sheet'!$B$3:$E$323,4,FALSE)</f>
        <v>0</v>
      </c>
      <c r="F93" s="1">
        <f>VLOOKUP(B93,'Razzball Projections'!$B$2:$W$322,4,FALSE)</f>
        <v>0</v>
      </c>
      <c r="G93" s="1">
        <f>VLOOKUP(B93,'Razzball Projections'!$B$2:$W$322,5,FALSE)</f>
        <v>0</v>
      </c>
      <c r="H93" s="1">
        <f>VLOOKUP(B93,'Razzball Projections'!$B$2:$W$322,6,FALSE)</f>
        <v>0</v>
      </c>
      <c r="I93" s="1">
        <f>VLOOKUP(B93,'Razzball Projections'!$B$2:$W$322,7,FALSE)</f>
        <v>0</v>
      </c>
      <c r="J93" s="1">
        <f>VLOOKUP(B93,'Razzball Projections'!$B$2:$W$322,8,FALSE)</f>
        <v>0</v>
      </c>
      <c r="K93" s="1">
        <f>VLOOKUP(B93,'Razzball Projections'!$B$2:$W$322,9,FALSE)</f>
        <v>0</v>
      </c>
      <c r="L93" s="1">
        <f>VLOOKUP(B93,'Razzball Projections'!$B$2:$W$322,10,FALSE)</f>
        <v>0</v>
      </c>
      <c r="M93" s="1">
        <f>VLOOKUP(B93,'Razzball Projections'!$B$2:$W$322,11,FALSE)</f>
        <v>0</v>
      </c>
      <c r="N93" s="1">
        <f>VLOOKUP(B93,'Razzball Projections'!$B$2:$W$322,12,FALSE)</f>
        <v>0</v>
      </c>
      <c r="O93" s="1">
        <f>VLOOKUP(B93,'Razzball Projections'!$B$2:$W$322,13,FALSE)</f>
        <v>1</v>
      </c>
      <c r="P93" s="1">
        <f>VLOOKUP(B93,'Razzball Projections'!$B$2:$W$322,14,FALSE)</f>
        <v>67</v>
      </c>
      <c r="Q93" s="1">
        <f>VLOOKUP(B93,'Razzball Projections'!$B$2:$W$322,15,FALSE)</f>
        <v>789</v>
      </c>
      <c r="R93" s="1">
        <f>VLOOKUP(B93,'Razzball Projections'!$B$2:$W$322,16,FALSE)</f>
        <v>7</v>
      </c>
      <c r="S93" s="8">
        <f>VLOOKUP(B93,'Razzball Projections'!$B$2:$W$322,17,FALSE)</f>
        <v>119.9</v>
      </c>
      <c r="T93" s="8">
        <f>VLOOKUP(B93,'Razzball Projections'!$B$2:$W$322,18,FALSE)</f>
        <v>153.4</v>
      </c>
      <c r="U93" s="8">
        <f>VLOOKUP(B93,'Razzball Projections'!$B$2:$W$322,19,FALSE)</f>
        <v>186.9</v>
      </c>
      <c r="V93" s="7">
        <f>VLOOKUP(B93,'Razzball Projections'!$B$2:$W$322,20,FALSE)</f>
        <v>4</v>
      </c>
      <c r="W93" s="7">
        <f>VLOOKUP(B93,'Razzball Projections'!$B$2:$W$322,21,FALSE)</f>
        <v>6</v>
      </c>
      <c r="X93" s="7">
        <f>VLOOKUP(B93,'Razzball Projections'!$B$2:$W$322,22,FALSE)</f>
        <v>8</v>
      </c>
    </row>
    <row r="94" spans="1:24">
      <c r="A94" s="6">
        <v>92</v>
      </c>
      <c r="B94" s="3" t="str">
        <f>'Razzball Projections'!B93</f>
        <v>Golden Tate</v>
      </c>
      <c r="C94" s="1" t="str">
        <f>VLOOKUP(B94,'Razzball Projections'!$B$2:$W$322,2,FALSE)</f>
        <v>WR</v>
      </c>
      <c r="D94" s="1" t="str">
        <f>VLOOKUP(B94,'Razzball Projections'!$B$2:$W$322,3,FALSE)</f>
        <v>DET</v>
      </c>
      <c r="E94" s="4">
        <f>VLOOKUP(B94,'Cheat Sheet'!$B$3:$E$323,4,FALSE)</f>
        <v>0</v>
      </c>
      <c r="F94" s="1">
        <f>VLOOKUP(B94,'Razzball Projections'!$B$2:$W$322,4,FALSE)</f>
        <v>0</v>
      </c>
      <c r="G94" s="1">
        <f>VLOOKUP(B94,'Razzball Projections'!$B$2:$W$322,5,FALSE)</f>
        <v>0</v>
      </c>
      <c r="H94" s="1">
        <f>VLOOKUP(B94,'Razzball Projections'!$B$2:$W$322,6,FALSE)</f>
        <v>0</v>
      </c>
      <c r="I94" s="1">
        <f>VLOOKUP(B94,'Razzball Projections'!$B$2:$W$322,7,FALSE)</f>
        <v>0</v>
      </c>
      <c r="J94" s="1">
        <f>VLOOKUP(B94,'Razzball Projections'!$B$2:$W$322,8,FALSE)</f>
        <v>0</v>
      </c>
      <c r="K94" s="1">
        <f>VLOOKUP(B94,'Razzball Projections'!$B$2:$W$322,9,FALSE)</f>
        <v>0</v>
      </c>
      <c r="L94" s="1">
        <f>VLOOKUP(B94,'Razzball Projections'!$B$2:$W$322,10,FALSE)</f>
        <v>3</v>
      </c>
      <c r="M94" s="1">
        <f>VLOOKUP(B94,'Razzball Projections'!$B$2:$W$322,11,FALSE)</f>
        <v>25</v>
      </c>
      <c r="N94" s="1">
        <f>VLOOKUP(B94,'Razzball Projections'!$B$2:$W$322,12,FALSE)</f>
        <v>0</v>
      </c>
      <c r="O94" s="1">
        <f>VLOOKUP(B94,'Razzball Projections'!$B$2:$W$322,13,FALSE)</f>
        <v>1</v>
      </c>
      <c r="P94" s="1">
        <f>VLOOKUP(B94,'Razzball Projections'!$B$2:$W$322,14,FALSE)</f>
        <v>68</v>
      </c>
      <c r="Q94" s="1">
        <f>VLOOKUP(B94,'Razzball Projections'!$B$2:$W$322,15,FALSE)</f>
        <v>875</v>
      </c>
      <c r="R94" s="1">
        <f>VLOOKUP(B94,'Razzball Projections'!$B$2:$W$322,16,FALSE)</f>
        <v>5</v>
      </c>
      <c r="S94" s="8">
        <f>VLOOKUP(B94,'Razzball Projections'!$B$2:$W$322,17,FALSE)</f>
        <v>118</v>
      </c>
      <c r="T94" s="8">
        <f>VLOOKUP(B94,'Razzball Projections'!$B$2:$W$322,18,FALSE)</f>
        <v>152</v>
      </c>
      <c r="U94" s="8">
        <f>VLOOKUP(B94,'Razzball Projections'!$B$2:$W$322,19,FALSE)</f>
        <v>186</v>
      </c>
      <c r="V94" s="7">
        <f>VLOOKUP(B94,'Razzball Projections'!$B$2:$W$322,20,FALSE)</f>
        <v>13</v>
      </c>
      <c r="W94" s="7">
        <f>VLOOKUP(B94,'Razzball Projections'!$B$2:$W$322,21,FALSE)</f>
        <v>16</v>
      </c>
      <c r="X94" s="7">
        <f>VLOOKUP(B94,'Razzball Projections'!$B$2:$W$322,22,FALSE)</f>
        <v>18</v>
      </c>
    </row>
    <row r="95" spans="1:24">
      <c r="A95" s="6">
        <v>93</v>
      </c>
      <c r="B95" s="3" t="str">
        <f>'Razzball Projections'!B94</f>
        <v>Emmanuel Sanders</v>
      </c>
      <c r="C95" s="1" t="str">
        <f>VLOOKUP(B95,'Razzball Projections'!$B$2:$W$322,2,FALSE)</f>
        <v>WR</v>
      </c>
      <c r="D95" s="1" t="str">
        <f>VLOOKUP(B95,'Razzball Projections'!$B$2:$W$322,3,FALSE)</f>
        <v>DEN</v>
      </c>
      <c r="E95" s="4">
        <f>VLOOKUP(B95,'Cheat Sheet'!$B$3:$E$323,4,FALSE)</f>
        <v>0</v>
      </c>
      <c r="F95" s="1">
        <f>VLOOKUP(B95,'Razzball Projections'!$B$2:$W$322,4,FALSE)</f>
        <v>0</v>
      </c>
      <c r="G95" s="1">
        <f>VLOOKUP(B95,'Razzball Projections'!$B$2:$W$322,5,FALSE)</f>
        <v>0</v>
      </c>
      <c r="H95" s="1">
        <f>VLOOKUP(B95,'Razzball Projections'!$B$2:$W$322,6,FALSE)</f>
        <v>0</v>
      </c>
      <c r="I95" s="1">
        <f>VLOOKUP(B95,'Razzball Projections'!$B$2:$W$322,7,FALSE)</f>
        <v>0</v>
      </c>
      <c r="J95" s="1">
        <f>VLOOKUP(B95,'Razzball Projections'!$B$2:$W$322,8,FALSE)</f>
        <v>0</v>
      </c>
      <c r="K95" s="1">
        <f>VLOOKUP(B95,'Razzball Projections'!$B$2:$W$322,9,FALSE)</f>
        <v>0</v>
      </c>
      <c r="L95" s="1">
        <f>VLOOKUP(B95,'Razzball Projections'!$B$2:$W$322,10,FALSE)</f>
        <v>1</v>
      </c>
      <c r="M95" s="1">
        <f>VLOOKUP(B95,'Razzball Projections'!$B$2:$W$322,11,FALSE)</f>
        <v>10</v>
      </c>
      <c r="N95" s="1">
        <f>VLOOKUP(B95,'Razzball Projections'!$B$2:$W$322,12,FALSE)</f>
        <v>0</v>
      </c>
      <c r="O95" s="1">
        <f>VLOOKUP(B95,'Razzball Projections'!$B$2:$W$322,13,FALSE)</f>
        <v>1</v>
      </c>
      <c r="P95" s="1">
        <f>VLOOKUP(B95,'Razzball Projections'!$B$2:$W$322,14,FALSE)</f>
        <v>71</v>
      </c>
      <c r="Q95" s="1">
        <f>VLOOKUP(B95,'Razzball Projections'!$B$2:$W$322,15,FALSE)</f>
        <v>901</v>
      </c>
      <c r="R95" s="1">
        <f>VLOOKUP(B95,'Razzball Projections'!$B$2:$W$322,16,FALSE)</f>
        <v>4</v>
      </c>
      <c r="S95" s="8">
        <f>VLOOKUP(B95,'Razzball Projections'!$B$2:$W$322,17,FALSE)</f>
        <v>114.05</v>
      </c>
      <c r="T95" s="8">
        <f>VLOOKUP(B95,'Razzball Projections'!$B$2:$W$322,18,FALSE)</f>
        <v>149.55000000000001</v>
      </c>
      <c r="U95" s="8">
        <f>VLOOKUP(B95,'Razzball Projections'!$B$2:$W$322,19,FALSE)</f>
        <v>185.05</v>
      </c>
      <c r="V95" s="7">
        <f>VLOOKUP(B95,'Razzball Projections'!$B$2:$W$322,20,FALSE)</f>
        <v>15</v>
      </c>
      <c r="W95" s="7">
        <f>VLOOKUP(B95,'Razzball Projections'!$B$2:$W$322,21,FALSE)</f>
        <v>18</v>
      </c>
      <c r="X95" s="7">
        <f>VLOOKUP(B95,'Razzball Projections'!$B$2:$W$322,22,FALSE)</f>
        <v>18</v>
      </c>
    </row>
    <row r="96" spans="1:24">
      <c r="A96" s="6">
        <v>94</v>
      </c>
      <c r="B96" s="3" t="str">
        <f>'Razzball Projections'!B95</f>
        <v>Eric Decker</v>
      </c>
      <c r="C96" s="1" t="str">
        <f>VLOOKUP(B96,'Razzball Projections'!$B$2:$W$322,2,FALSE)</f>
        <v>WR</v>
      </c>
      <c r="D96" s="1" t="str">
        <f>VLOOKUP(B96,'Razzball Projections'!$B$2:$W$322,3,FALSE)</f>
        <v>NYJ</v>
      </c>
      <c r="E96" s="4">
        <f>VLOOKUP(B96,'Cheat Sheet'!$B$3:$E$323,4,FALSE)</f>
        <v>0</v>
      </c>
      <c r="F96" s="1">
        <f>VLOOKUP(B96,'Razzball Projections'!$B$2:$W$322,4,FALSE)</f>
        <v>0</v>
      </c>
      <c r="G96" s="1">
        <f>VLOOKUP(B96,'Razzball Projections'!$B$2:$W$322,5,FALSE)</f>
        <v>0</v>
      </c>
      <c r="H96" s="1">
        <f>VLOOKUP(B96,'Razzball Projections'!$B$2:$W$322,6,FALSE)</f>
        <v>0</v>
      </c>
      <c r="I96" s="1">
        <f>VLOOKUP(B96,'Razzball Projections'!$B$2:$W$322,7,FALSE)</f>
        <v>0</v>
      </c>
      <c r="J96" s="1">
        <f>VLOOKUP(B96,'Razzball Projections'!$B$2:$W$322,8,FALSE)</f>
        <v>0</v>
      </c>
      <c r="K96" s="1">
        <f>VLOOKUP(B96,'Razzball Projections'!$B$2:$W$322,9,FALSE)</f>
        <v>0</v>
      </c>
      <c r="L96" s="1">
        <f>VLOOKUP(B96,'Razzball Projections'!$B$2:$W$322,10,FALSE)</f>
        <v>0</v>
      </c>
      <c r="M96" s="1">
        <f>VLOOKUP(B96,'Razzball Projections'!$B$2:$W$322,11,FALSE)</f>
        <v>0</v>
      </c>
      <c r="N96" s="1">
        <f>VLOOKUP(B96,'Razzball Projections'!$B$2:$W$322,12,FALSE)</f>
        <v>0</v>
      </c>
      <c r="O96" s="1">
        <f>VLOOKUP(B96,'Razzball Projections'!$B$2:$W$322,13,FALSE)</f>
        <v>1</v>
      </c>
      <c r="P96" s="1">
        <f>VLOOKUP(B96,'Razzball Projections'!$B$2:$W$322,14,FALSE)</f>
        <v>66</v>
      </c>
      <c r="Q96" s="1">
        <f>VLOOKUP(B96,'Razzball Projections'!$B$2:$W$322,15,FALSE)</f>
        <v>897</v>
      </c>
      <c r="R96" s="1">
        <f>VLOOKUP(B96,'Razzball Projections'!$B$2:$W$322,16,FALSE)</f>
        <v>5</v>
      </c>
      <c r="S96" s="8">
        <f>VLOOKUP(B96,'Razzball Projections'!$B$2:$W$322,17,FALSE)</f>
        <v>117.7</v>
      </c>
      <c r="T96" s="8">
        <f>VLOOKUP(B96,'Razzball Projections'!$B$2:$W$322,18,FALSE)</f>
        <v>150.69999999999999</v>
      </c>
      <c r="U96" s="8">
        <f>VLOOKUP(B96,'Razzball Projections'!$B$2:$W$322,19,FALSE)</f>
        <v>183.7</v>
      </c>
      <c r="V96" s="7">
        <f>VLOOKUP(B96,'Razzball Projections'!$B$2:$W$322,20,FALSE)</f>
        <v>9</v>
      </c>
      <c r="W96" s="7">
        <f>VLOOKUP(B96,'Razzball Projections'!$B$2:$W$322,21,FALSE)</f>
        <v>10</v>
      </c>
      <c r="X96" s="7">
        <f>VLOOKUP(B96,'Razzball Projections'!$B$2:$W$322,22,FALSE)</f>
        <v>13</v>
      </c>
    </row>
    <row r="97" spans="1:24">
      <c r="A97" s="6">
        <v>95</v>
      </c>
      <c r="B97" s="3" t="str">
        <f>'Razzball Projections'!B96</f>
        <v>Darren Sproles</v>
      </c>
      <c r="C97" s="1" t="str">
        <f>VLOOKUP(B97,'Razzball Projections'!$B$2:$W$322,2,FALSE)</f>
        <v>RB</v>
      </c>
      <c r="D97" s="1" t="str">
        <f>VLOOKUP(B97,'Razzball Projections'!$B$2:$W$322,3,FALSE)</f>
        <v>PHI</v>
      </c>
      <c r="E97" s="4">
        <f>VLOOKUP(B97,'Cheat Sheet'!$B$3:$E$323,4,FALSE)</f>
        <v>0</v>
      </c>
      <c r="F97" s="1">
        <f>VLOOKUP(B97,'Razzball Projections'!$B$2:$W$322,4,FALSE)</f>
        <v>0</v>
      </c>
      <c r="G97" s="1">
        <f>VLOOKUP(B97,'Razzball Projections'!$B$2:$W$322,5,FALSE)</f>
        <v>0</v>
      </c>
      <c r="H97" s="1">
        <f>VLOOKUP(B97,'Razzball Projections'!$B$2:$W$322,6,FALSE)</f>
        <v>0</v>
      </c>
      <c r="I97" s="1">
        <f>VLOOKUP(B97,'Razzball Projections'!$B$2:$W$322,7,FALSE)</f>
        <v>0</v>
      </c>
      <c r="J97" s="1">
        <f>VLOOKUP(B97,'Razzball Projections'!$B$2:$W$322,8,FALSE)</f>
        <v>0</v>
      </c>
      <c r="K97" s="1">
        <f>VLOOKUP(B97,'Razzball Projections'!$B$2:$W$322,9,FALSE)</f>
        <v>0</v>
      </c>
      <c r="L97" s="1">
        <f>VLOOKUP(B97,'Razzball Projections'!$B$2:$W$322,10,FALSE)</f>
        <v>59</v>
      </c>
      <c r="M97" s="1">
        <f>VLOOKUP(B97,'Razzball Projections'!$B$2:$W$322,11,FALSE)</f>
        <v>257</v>
      </c>
      <c r="N97" s="1">
        <f>VLOOKUP(B97,'Razzball Projections'!$B$2:$W$322,12,FALSE)</f>
        <v>2</v>
      </c>
      <c r="O97" s="1">
        <f>VLOOKUP(B97,'Razzball Projections'!$B$2:$W$322,13,FALSE)</f>
        <v>1</v>
      </c>
      <c r="P97" s="1">
        <f>VLOOKUP(B97,'Razzball Projections'!$B$2:$W$322,14,FALSE)</f>
        <v>67</v>
      </c>
      <c r="Q97" s="1">
        <f>VLOOKUP(B97,'Razzball Projections'!$B$2:$W$322,15,FALSE)</f>
        <v>569</v>
      </c>
      <c r="R97" s="1">
        <f>VLOOKUP(B97,'Razzball Projections'!$B$2:$W$322,16,FALSE)</f>
        <v>4</v>
      </c>
      <c r="S97" s="8">
        <f>VLOOKUP(B97,'Razzball Projections'!$B$2:$W$322,17,FALSE)</f>
        <v>116.6</v>
      </c>
      <c r="T97" s="8">
        <f>VLOOKUP(B97,'Razzball Projections'!$B$2:$W$322,18,FALSE)</f>
        <v>150.1</v>
      </c>
      <c r="U97" s="8">
        <f>VLOOKUP(B97,'Razzball Projections'!$B$2:$W$322,19,FALSE)</f>
        <v>183.6</v>
      </c>
      <c r="V97" s="7">
        <f>VLOOKUP(B97,'Razzball Projections'!$B$2:$W$322,20,FALSE)</f>
        <v>7</v>
      </c>
      <c r="W97" s="7">
        <f>VLOOKUP(B97,'Razzball Projections'!$B$2:$W$322,21,FALSE)</f>
        <v>10</v>
      </c>
      <c r="X97" s="7">
        <f>VLOOKUP(B97,'Razzball Projections'!$B$2:$W$322,22,FALSE)</f>
        <v>13</v>
      </c>
    </row>
    <row r="98" spans="1:24">
      <c r="A98" s="6">
        <v>96</v>
      </c>
      <c r="B98" s="3" t="str">
        <f>'Razzball Projections'!B97</f>
        <v>Charles Clay</v>
      </c>
      <c r="C98" s="1" t="str">
        <f>VLOOKUP(B98,'Razzball Projections'!$B$2:$W$322,2,FALSE)</f>
        <v>TE</v>
      </c>
      <c r="D98" s="1" t="str">
        <f>VLOOKUP(B98,'Razzball Projections'!$B$2:$W$322,3,FALSE)</f>
        <v>MIA</v>
      </c>
      <c r="E98" s="4">
        <f>VLOOKUP(B98,'Cheat Sheet'!$B$3:$E$323,4,FALSE)</f>
        <v>0</v>
      </c>
      <c r="F98" s="1">
        <f>VLOOKUP(B98,'Razzball Projections'!$B$2:$W$322,4,FALSE)</f>
        <v>0</v>
      </c>
      <c r="G98" s="1">
        <f>VLOOKUP(B98,'Razzball Projections'!$B$2:$W$322,5,FALSE)</f>
        <v>0</v>
      </c>
      <c r="H98" s="1">
        <f>VLOOKUP(B98,'Razzball Projections'!$B$2:$W$322,6,FALSE)</f>
        <v>0</v>
      </c>
      <c r="I98" s="1">
        <f>VLOOKUP(B98,'Razzball Projections'!$B$2:$W$322,7,FALSE)</f>
        <v>0</v>
      </c>
      <c r="J98" s="1">
        <f>VLOOKUP(B98,'Razzball Projections'!$B$2:$W$322,8,FALSE)</f>
        <v>0</v>
      </c>
      <c r="K98" s="1">
        <f>VLOOKUP(B98,'Razzball Projections'!$B$2:$W$322,9,FALSE)</f>
        <v>0</v>
      </c>
      <c r="L98" s="1">
        <f>VLOOKUP(B98,'Razzball Projections'!$B$2:$W$322,10,FALSE)</f>
        <v>0</v>
      </c>
      <c r="M98" s="1">
        <f>VLOOKUP(B98,'Razzball Projections'!$B$2:$W$322,11,FALSE)</f>
        <v>0</v>
      </c>
      <c r="N98" s="1">
        <f>VLOOKUP(B98,'Razzball Projections'!$B$2:$W$322,12,FALSE)</f>
        <v>0</v>
      </c>
      <c r="O98" s="1">
        <f>VLOOKUP(B98,'Razzball Projections'!$B$2:$W$322,13,FALSE)</f>
        <v>1</v>
      </c>
      <c r="P98" s="1">
        <f>VLOOKUP(B98,'Razzball Projections'!$B$2:$W$322,14,FALSE)</f>
        <v>68</v>
      </c>
      <c r="Q98" s="1">
        <f>VLOOKUP(B98,'Razzball Projections'!$B$2:$W$322,15,FALSE)</f>
        <v>811</v>
      </c>
      <c r="R98" s="1">
        <f>VLOOKUP(B98,'Razzball Projections'!$B$2:$W$322,16,FALSE)</f>
        <v>6</v>
      </c>
      <c r="S98" s="8">
        <f>VLOOKUP(B98,'Razzball Projections'!$B$2:$W$322,17,FALSE)</f>
        <v>115.1</v>
      </c>
      <c r="T98" s="8">
        <f>VLOOKUP(B98,'Razzball Projections'!$B$2:$W$322,18,FALSE)</f>
        <v>149.1</v>
      </c>
      <c r="U98" s="8">
        <f>VLOOKUP(B98,'Razzball Projections'!$B$2:$W$322,19,FALSE)</f>
        <v>183.1</v>
      </c>
      <c r="V98" s="7">
        <f>VLOOKUP(B98,'Razzball Projections'!$B$2:$W$322,20,FALSE)</f>
        <v>5</v>
      </c>
      <c r="W98" s="7">
        <f>VLOOKUP(B98,'Razzball Projections'!$B$2:$W$322,21,FALSE)</f>
        <v>5</v>
      </c>
      <c r="X98" s="7">
        <f>VLOOKUP(B98,'Razzball Projections'!$B$2:$W$322,22,FALSE)</f>
        <v>5</v>
      </c>
    </row>
    <row r="99" spans="1:24">
      <c r="A99" s="6">
        <v>97</v>
      </c>
      <c r="B99" s="3" t="str">
        <f>'Razzball Projections'!B98</f>
        <v>Bishop Sankey</v>
      </c>
      <c r="C99" s="1" t="str">
        <f>VLOOKUP(B99,'Razzball Projections'!$B$2:$W$322,2,FALSE)</f>
        <v>RB</v>
      </c>
      <c r="D99" s="1" t="str">
        <f>VLOOKUP(B99,'Razzball Projections'!$B$2:$W$322,3,FALSE)</f>
        <v>TEN</v>
      </c>
      <c r="E99" s="4">
        <f>VLOOKUP(B99,'Cheat Sheet'!$B$3:$E$323,4,FALSE)</f>
        <v>0</v>
      </c>
      <c r="F99" s="1">
        <f>VLOOKUP(B99,'Razzball Projections'!$B$2:$W$322,4,FALSE)</f>
        <v>0</v>
      </c>
      <c r="G99" s="1">
        <f>VLOOKUP(B99,'Razzball Projections'!$B$2:$W$322,5,FALSE)</f>
        <v>0</v>
      </c>
      <c r="H99" s="1">
        <f>VLOOKUP(B99,'Razzball Projections'!$B$2:$W$322,6,FALSE)</f>
        <v>0</v>
      </c>
      <c r="I99" s="1">
        <f>VLOOKUP(B99,'Razzball Projections'!$B$2:$W$322,7,FALSE)</f>
        <v>0</v>
      </c>
      <c r="J99" s="1">
        <f>VLOOKUP(B99,'Razzball Projections'!$B$2:$W$322,8,FALSE)</f>
        <v>0</v>
      </c>
      <c r="K99" s="1">
        <f>VLOOKUP(B99,'Razzball Projections'!$B$2:$W$322,9,FALSE)</f>
        <v>0</v>
      </c>
      <c r="L99" s="1">
        <f>VLOOKUP(B99,'Razzball Projections'!$B$2:$W$322,10,FALSE)</f>
        <v>178</v>
      </c>
      <c r="M99" s="1">
        <f>VLOOKUP(B99,'Razzball Projections'!$B$2:$W$322,11,FALSE)</f>
        <v>821</v>
      </c>
      <c r="N99" s="1">
        <f>VLOOKUP(B99,'Razzball Projections'!$B$2:$W$322,12,FALSE)</f>
        <v>4</v>
      </c>
      <c r="O99" s="1">
        <f>VLOOKUP(B99,'Razzball Projections'!$B$2:$W$322,13,FALSE)</f>
        <v>2</v>
      </c>
      <c r="P99" s="1">
        <f>VLOOKUP(B99,'Razzball Projections'!$B$2:$W$322,14,FALSE)</f>
        <v>43</v>
      </c>
      <c r="Q99" s="1">
        <f>VLOOKUP(B99,'Razzball Projections'!$B$2:$W$322,15,FALSE)</f>
        <v>307</v>
      </c>
      <c r="R99" s="1">
        <f>VLOOKUP(B99,'Razzball Projections'!$B$2:$W$322,16,FALSE)</f>
        <v>1</v>
      </c>
      <c r="S99" s="8">
        <f>VLOOKUP(B99,'Razzball Projections'!$B$2:$W$322,17,FALSE)</f>
        <v>140</v>
      </c>
      <c r="T99" s="8">
        <f>VLOOKUP(B99,'Razzball Projections'!$B$2:$W$322,18,FALSE)</f>
        <v>161.5</v>
      </c>
      <c r="U99" s="8">
        <f>VLOOKUP(B99,'Razzball Projections'!$B$2:$W$322,19,FALSE)</f>
        <v>183</v>
      </c>
      <c r="V99" s="7">
        <f>VLOOKUP(B99,'Razzball Projections'!$B$2:$W$322,20,FALSE)</f>
        <v>21</v>
      </c>
      <c r="W99" s="7">
        <f>VLOOKUP(B99,'Razzball Projections'!$B$2:$W$322,21,FALSE)</f>
        <v>18</v>
      </c>
      <c r="X99" s="7">
        <f>VLOOKUP(B99,'Razzball Projections'!$B$2:$W$322,22,FALSE)</f>
        <v>16</v>
      </c>
    </row>
    <row r="100" spans="1:24">
      <c r="A100" s="6">
        <v>98</v>
      </c>
      <c r="B100" s="3" t="str">
        <f>'Razzball Projections'!B99</f>
        <v>Lamar Miller</v>
      </c>
      <c r="C100" s="1" t="str">
        <f>VLOOKUP(B100,'Razzball Projections'!$B$2:$W$322,2,FALSE)</f>
        <v>RB</v>
      </c>
      <c r="D100" s="1" t="str">
        <f>VLOOKUP(B100,'Razzball Projections'!$B$2:$W$322,3,FALSE)</f>
        <v>MIA</v>
      </c>
      <c r="E100" s="4">
        <f>VLOOKUP(B100,'Cheat Sheet'!$B$3:$E$323,4,FALSE)</f>
        <v>0</v>
      </c>
      <c r="F100" s="1">
        <f>VLOOKUP(B100,'Razzball Projections'!$B$2:$W$322,4,FALSE)</f>
        <v>0</v>
      </c>
      <c r="G100" s="1">
        <f>VLOOKUP(B100,'Razzball Projections'!$B$2:$W$322,5,FALSE)</f>
        <v>0</v>
      </c>
      <c r="H100" s="1">
        <f>VLOOKUP(B100,'Razzball Projections'!$B$2:$W$322,6,FALSE)</f>
        <v>0</v>
      </c>
      <c r="I100" s="1">
        <f>VLOOKUP(B100,'Razzball Projections'!$B$2:$W$322,7,FALSE)</f>
        <v>0</v>
      </c>
      <c r="J100" s="1">
        <f>VLOOKUP(B100,'Razzball Projections'!$B$2:$W$322,8,FALSE)</f>
        <v>0</v>
      </c>
      <c r="K100" s="1">
        <f>VLOOKUP(B100,'Razzball Projections'!$B$2:$W$322,9,FALSE)</f>
        <v>0</v>
      </c>
      <c r="L100" s="1">
        <f>VLOOKUP(B100,'Razzball Projections'!$B$2:$W$322,10,FALSE)</f>
        <v>199</v>
      </c>
      <c r="M100" s="1">
        <f>VLOOKUP(B100,'Razzball Projections'!$B$2:$W$322,11,FALSE)</f>
        <v>899</v>
      </c>
      <c r="N100" s="1">
        <f>VLOOKUP(B100,'Razzball Projections'!$B$2:$W$322,12,FALSE)</f>
        <v>5</v>
      </c>
      <c r="O100" s="1">
        <f>VLOOKUP(B100,'Razzball Projections'!$B$2:$W$322,13,FALSE)</f>
        <v>2</v>
      </c>
      <c r="P100" s="1">
        <f>VLOOKUP(B100,'Razzball Projections'!$B$2:$W$322,14,FALSE)</f>
        <v>33</v>
      </c>
      <c r="Q100" s="1">
        <f>VLOOKUP(B100,'Razzball Projections'!$B$2:$W$322,15,FALSE)</f>
        <v>247</v>
      </c>
      <c r="R100" s="1">
        <f>VLOOKUP(B100,'Razzball Projections'!$B$2:$W$322,16,FALSE)</f>
        <v>1</v>
      </c>
      <c r="S100" s="8">
        <f>VLOOKUP(B100,'Razzball Projections'!$B$2:$W$322,17,FALSE)</f>
        <v>147.6</v>
      </c>
      <c r="T100" s="8">
        <f>VLOOKUP(B100,'Razzball Projections'!$B$2:$W$322,18,FALSE)</f>
        <v>164.1</v>
      </c>
      <c r="U100" s="8">
        <f>VLOOKUP(B100,'Razzball Projections'!$B$2:$W$322,19,FALSE)</f>
        <v>180.6</v>
      </c>
      <c r="V100" s="7">
        <f>VLOOKUP(B100,'Razzball Projections'!$B$2:$W$322,20,FALSE)</f>
        <v>12</v>
      </c>
      <c r="W100" s="7">
        <f>VLOOKUP(B100,'Razzball Projections'!$B$2:$W$322,21,FALSE)</f>
        <v>11</v>
      </c>
      <c r="X100" s="7">
        <f>VLOOKUP(B100,'Razzball Projections'!$B$2:$W$322,22,FALSE)</f>
        <v>10</v>
      </c>
    </row>
    <row r="101" spans="1:24">
      <c r="A101" s="6">
        <v>99</v>
      </c>
      <c r="B101" s="3" t="str">
        <f>'Razzball Projections'!B100</f>
        <v>Jordan Cameron</v>
      </c>
      <c r="C101" s="1" t="str">
        <f>VLOOKUP(B101,'Razzball Projections'!$B$2:$W$322,2,FALSE)</f>
        <v>TE</v>
      </c>
      <c r="D101" s="1" t="str">
        <f>VLOOKUP(B101,'Razzball Projections'!$B$2:$W$322,3,FALSE)</f>
        <v>CLE</v>
      </c>
      <c r="E101" s="4">
        <f>VLOOKUP(B101,'Cheat Sheet'!$B$3:$E$323,4,FALSE)</f>
        <v>0</v>
      </c>
      <c r="F101" s="1">
        <f>VLOOKUP(B101,'Razzball Projections'!$B$2:$W$322,4,FALSE)</f>
        <v>0</v>
      </c>
      <c r="G101" s="1">
        <f>VLOOKUP(B101,'Razzball Projections'!$B$2:$W$322,5,FALSE)</f>
        <v>0</v>
      </c>
      <c r="H101" s="1">
        <f>VLOOKUP(B101,'Razzball Projections'!$B$2:$W$322,6,FALSE)</f>
        <v>0</v>
      </c>
      <c r="I101" s="1">
        <f>VLOOKUP(B101,'Razzball Projections'!$B$2:$W$322,7,FALSE)</f>
        <v>0</v>
      </c>
      <c r="J101" s="1">
        <f>VLOOKUP(B101,'Razzball Projections'!$B$2:$W$322,8,FALSE)</f>
        <v>0</v>
      </c>
      <c r="K101" s="1">
        <f>VLOOKUP(B101,'Razzball Projections'!$B$2:$W$322,9,FALSE)</f>
        <v>0</v>
      </c>
      <c r="L101" s="1">
        <f>VLOOKUP(B101,'Razzball Projections'!$B$2:$W$322,10,FALSE)</f>
        <v>0</v>
      </c>
      <c r="M101" s="1">
        <f>VLOOKUP(B101,'Razzball Projections'!$B$2:$W$322,11,FALSE)</f>
        <v>0</v>
      </c>
      <c r="N101" s="1">
        <f>VLOOKUP(B101,'Razzball Projections'!$B$2:$W$322,12,FALSE)</f>
        <v>0</v>
      </c>
      <c r="O101" s="1">
        <f>VLOOKUP(B101,'Razzball Projections'!$B$2:$W$322,13,FALSE)</f>
        <v>1</v>
      </c>
      <c r="P101" s="1">
        <f>VLOOKUP(B101,'Razzball Projections'!$B$2:$W$322,14,FALSE)</f>
        <v>73</v>
      </c>
      <c r="Q101" s="1">
        <f>VLOOKUP(B101,'Razzball Projections'!$B$2:$W$322,15,FALSE)</f>
        <v>781</v>
      </c>
      <c r="R101" s="1">
        <f>VLOOKUP(B101,'Razzball Projections'!$B$2:$W$322,16,FALSE)</f>
        <v>5</v>
      </c>
      <c r="S101" s="8">
        <f>VLOOKUP(B101,'Razzball Projections'!$B$2:$W$322,17,FALSE)</f>
        <v>107.1</v>
      </c>
      <c r="T101" s="8">
        <f>VLOOKUP(B101,'Razzball Projections'!$B$2:$W$322,18,FALSE)</f>
        <v>143.6</v>
      </c>
      <c r="U101" s="8">
        <f>VLOOKUP(B101,'Razzball Projections'!$B$2:$W$322,19,FALSE)</f>
        <v>180.1</v>
      </c>
      <c r="V101" s="7">
        <f>VLOOKUP(B101,'Razzball Projections'!$B$2:$W$322,20,FALSE)</f>
        <v>14</v>
      </c>
      <c r="W101" s="7">
        <f>VLOOKUP(B101,'Razzball Projections'!$B$2:$W$322,21,FALSE)</f>
        <v>16</v>
      </c>
      <c r="X101" s="7">
        <f>VLOOKUP(B101,'Razzball Projections'!$B$2:$W$322,22,FALSE)</f>
        <v>17</v>
      </c>
    </row>
    <row r="102" spans="1:24">
      <c r="A102" s="6">
        <v>100</v>
      </c>
      <c r="B102" s="3" t="str">
        <f>'Razzball Projections'!B101</f>
        <v>Danny Amendola</v>
      </c>
      <c r="C102" s="1" t="str">
        <f>VLOOKUP(B102,'Razzball Projections'!$B$2:$W$322,2,FALSE)</f>
        <v>WR</v>
      </c>
      <c r="D102" s="1" t="str">
        <f>VLOOKUP(B102,'Razzball Projections'!$B$2:$W$322,3,FALSE)</f>
        <v>NE</v>
      </c>
      <c r="E102" s="4">
        <f>VLOOKUP(B102,'Cheat Sheet'!$B$3:$E$323,4,FALSE)</f>
        <v>0</v>
      </c>
      <c r="F102" s="1">
        <f>VLOOKUP(B102,'Razzball Projections'!$B$2:$W$322,4,FALSE)</f>
        <v>0</v>
      </c>
      <c r="G102" s="1">
        <f>VLOOKUP(B102,'Razzball Projections'!$B$2:$W$322,5,FALSE)</f>
        <v>0</v>
      </c>
      <c r="H102" s="1">
        <f>VLOOKUP(B102,'Razzball Projections'!$B$2:$W$322,6,FALSE)</f>
        <v>0</v>
      </c>
      <c r="I102" s="1">
        <f>VLOOKUP(B102,'Razzball Projections'!$B$2:$W$322,7,FALSE)</f>
        <v>0</v>
      </c>
      <c r="J102" s="1">
        <f>VLOOKUP(B102,'Razzball Projections'!$B$2:$W$322,8,FALSE)</f>
        <v>0</v>
      </c>
      <c r="K102" s="1">
        <f>VLOOKUP(B102,'Razzball Projections'!$B$2:$W$322,9,FALSE)</f>
        <v>0</v>
      </c>
      <c r="L102" s="1">
        <f>VLOOKUP(B102,'Razzball Projections'!$B$2:$W$322,10,FALSE)</f>
        <v>0</v>
      </c>
      <c r="M102" s="1">
        <f>VLOOKUP(B102,'Razzball Projections'!$B$2:$W$322,11,FALSE)</f>
        <v>0</v>
      </c>
      <c r="N102" s="1">
        <f>VLOOKUP(B102,'Razzball Projections'!$B$2:$W$322,12,FALSE)</f>
        <v>0</v>
      </c>
      <c r="O102" s="1">
        <f>VLOOKUP(B102,'Razzball Projections'!$B$2:$W$322,13,FALSE)</f>
        <v>1</v>
      </c>
      <c r="P102" s="1">
        <f>VLOOKUP(B102,'Razzball Projections'!$B$2:$W$322,14,FALSE)</f>
        <v>64</v>
      </c>
      <c r="Q102" s="1">
        <f>VLOOKUP(B102,'Razzball Projections'!$B$2:$W$322,15,FALSE)</f>
        <v>811</v>
      </c>
      <c r="R102" s="1">
        <f>VLOOKUP(B102,'Razzball Projections'!$B$2:$W$322,16,FALSE)</f>
        <v>6</v>
      </c>
      <c r="S102" s="8">
        <f>VLOOKUP(B102,'Razzball Projections'!$B$2:$W$322,17,FALSE)</f>
        <v>115.1</v>
      </c>
      <c r="T102" s="8">
        <f>VLOOKUP(B102,'Razzball Projections'!$B$2:$W$322,18,FALSE)</f>
        <v>147.1</v>
      </c>
      <c r="U102" s="8">
        <f>VLOOKUP(B102,'Razzball Projections'!$B$2:$W$322,19,FALSE)</f>
        <v>179.1</v>
      </c>
      <c r="V102" s="7">
        <f>VLOOKUP(B102,'Razzball Projections'!$B$2:$W$322,20,FALSE)</f>
        <v>3</v>
      </c>
      <c r="W102" s="7">
        <f>VLOOKUP(B102,'Razzball Projections'!$B$2:$W$322,21,FALSE)</f>
        <v>2</v>
      </c>
      <c r="X102" s="7">
        <f>VLOOKUP(B102,'Razzball Projections'!$B$2:$W$322,22,FALSE)</f>
        <v>2</v>
      </c>
    </row>
    <row r="103" spans="1:24">
      <c r="A103" s="6">
        <v>101</v>
      </c>
      <c r="B103" s="3" t="str">
        <f>'Razzball Projections'!B102</f>
        <v>Kenny Stills</v>
      </c>
      <c r="C103" s="1" t="str">
        <f>VLOOKUP(B103,'Razzball Projections'!$B$2:$W$322,2,FALSE)</f>
        <v>WR</v>
      </c>
      <c r="D103" s="1" t="str">
        <f>VLOOKUP(B103,'Razzball Projections'!$B$2:$W$322,3,FALSE)</f>
        <v>NO</v>
      </c>
      <c r="E103" s="4">
        <f>VLOOKUP(B103,'Cheat Sheet'!$B$3:$E$323,4,FALSE)</f>
        <v>0</v>
      </c>
      <c r="F103" s="1">
        <f>VLOOKUP(B103,'Razzball Projections'!$B$2:$W$322,4,FALSE)</f>
        <v>0</v>
      </c>
      <c r="G103" s="1">
        <f>VLOOKUP(B103,'Razzball Projections'!$B$2:$W$322,5,FALSE)</f>
        <v>0</v>
      </c>
      <c r="H103" s="1">
        <f>VLOOKUP(B103,'Razzball Projections'!$B$2:$W$322,6,FALSE)</f>
        <v>0</v>
      </c>
      <c r="I103" s="1">
        <f>VLOOKUP(B103,'Razzball Projections'!$B$2:$W$322,7,FALSE)</f>
        <v>0</v>
      </c>
      <c r="J103" s="1">
        <f>VLOOKUP(B103,'Razzball Projections'!$B$2:$W$322,8,FALSE)</f>
        <v>0</v>
      </c>
      <c r="K103" s="1">
        <f>VLOOKUP(B103,'Razzball Projections'!$B$2:$W$322,9,FALSE)</f>
        <v>0</v>
      </c>
      <c r="L103" s="1">
        <f>VLOOKUP(B103,'Razzball Projections'!$B$2:$W$322,10,FALSE)</f>
        <v>2</v>
      </c>
      <c r="M103" s="1">
        <f>VLOOKUP(B103,'Razzball Projections'!$B$2:$W$322,11,FALSE)</f>
        <v>12</v>
      </c>
      <c r="N103" s="1">
        <f>VLOOKUP(B103,'Razzball Projections'!$B$2:$W$322,12,FALSE)</f>
        <v>0</v>
      </c>
      <c r="O103" s="1">
        <f>VLOOKUP(B103,'Razzball Projections'!$B$2:$W$322,13,FALSE)</f>
        <v>1</v>
      </c>
      <c r="P103" s="1">
        <f>VLOOKUP(B103,'Razzball Projections'!$B$2:$W$322,14,FALSE)</f>
        <v>55</v>
      </c>
      <c r="Q103" s="1">
        <f>VLOOKUP(B103,'Razzball Projections'!$B$2:$W$322,15,FALSE)</f>
        <v>864</v>
      </c>
      <c r="R103" s="1">
        <f>VLOOKUP(B103,'Razzball Projections'!$B$2:$W$322,16,FALSE)</f>
        <v>6</v>
      </c>
      <c r="S103" s="8">
        <f>VLOOKUP(B103,'Razzball Projections'!$B$2:$W$322,17,FALSE)</f>
        <v>122.6</v>
      </c>
      <c r="T103" s="8">
        <f>VLOOKUP(B103,'Razzball Projections'!$B$2:$W$322,18,FALSE)</f>
        <v>150.1</v>
      </c>
      <c r="U103" s="8">
        <f>VLOOKUP(B103,'Razzball Projections'!$B$2:$W$322,19,FALSE)</f>
        <v>177.6</v>
      </c>
      <c r="V103" s="7">
        <f>VLOOKUP(B103,'Razzball Projections'!$B$2:$W$322,20,FALSE)</f>
        <v>4</v>
      </c>
      <c r="W103" s="7">
        <f>VLOOKUP(B103,'Razzball Projections'!$B$2:$W$322,21,FALSE)</f>
        <v>2</v>
      </c>
      <c r="X103" s="7">
        <f>VLOOKUP(B103,'Razzball Projections'!$B$2:$W$322,22,FALSE)</f>
        <v>2</v>
      </c>
    </row>
    <row r="104" spans="1:24">
      <c r="A104" s="6">
        <v>102</v>
      </c>
      <c r="B104" s="3" t="str">
        <f>'Razzball Projections'!B103</f>
        <v>Dwayne Bowe</v>
      </c>
      <c r="C104" s="1" t="str">
        <f>VLOOKUP(B104,'Razzball Projections'!$B$2:$W$322,2,FALSE)</f>
        <v>WR</v>
      </c>
      <c r="D104" s="1" t="str">
        <f>VLOOKUP(B104,'Razzball Projections'!$B$2:$W$322,3,FALSE)</f>
        <v>KC</v>
      </c>
      <c r="E104" s="4">
        <f>VLOOKUP(B104,'Cheat Sheet'!$B$3:$E$323,4,FALSE)</f>
        <v>0</v>
      </c>
      <c r="F104" s="1">
        <f>VLOOKUP(B104,'Razzball Projections'!$B$2:$W$322,4,FALSE)</f>
        <v>0</v>
      </c>
      <c r="G104" s="1">
        <f>VLOOKUP(B104,'Razzball Projections'!$B$2:$W$322,5,FALSE)</f>
        <v>0</v>
      </c>
      <c r="H104" s="1">
        <f>VLOOKUP(B104,'Razzball Projections'!$B$2:$W$322,6,FALSE)</f>
        <v>0</v>
      </c>
      <c r="I104" s="1">
        <f>VLOOKUP(B104,'Razzball Projections'!$B$2:$W$322,7,FALSE)</f>
        <v>0</v>
      </c>
      <c r="J104" s="1">
        <f>VLOOKUP(B104,'Razzball Projections'!$B$2:$W$322,8,FALSE)</f>
        <v>0</v>
      </c>
      <c r="K104" s="1">
        <f>VLOOKUP(B104,'Razzball Projections'!$B$2:$W$322,9,FALSE)</f>
        <v>0</v>
      </c>
      <c r="L104" s="1">
        <f>VLOOKUP(B104,'Razzball Projections'!$B$2:$W$322,10,FALSE)</f>
        <v>0</v>
      </c>
      <c r="M104" s="1">
        <f>VLOOKUP(B104,'Razzball Projections'!$B$2:$W$322,11,FALSE)</f>
        <v>0</v>
      </c>
      <c r="N104" s="1">
        <f>VLOOKUP(B104,'Razzball Projections'!$B$2:$W$322,12,FALSE)</f>
        <v>0</v>
      </c>
      <c r="O104" s="1">
        <f>VLOOKUP(B104,'Razzball Projections'!$B$2:$W$322,13,FALSE)</f>
        <v>0</v>
      </c>
      <c r="P104" s="1">
        <f>VLOOKUP(B104,'Razzball Projections'!$B$2:$W$322,14,FALSE)</f>
        <v>64</v>
      </c>
      <c r="Q104" s="1">
        <f>VLOOKUP(B104,'Razzball Projections'!$B$2:$W$322,15,FALSE)</f>
        <v>815</v>
      </c>
      <c r="R104" s="1">
        <f>VLOOKUP(B104,'Razzball Projections'!$B$2:$W$322,16,FALSE)</f>
        <v>5</v>
      </c>
      <c r="S104" s="8">
        <f>VLOOKUP(B104,'Razzball Projections'!$B$2:$W$322,17,FALSE)</f>
        <v>110.9</v>
      </c>
      <c r="T104" s="8">
        <f>VLOOKUP(B104,'Razzball Projections'!$B$2:$W$322,18,FALSE)</f>
        <v>142.9</v>
      </c>
      <c r="U104" s="8">
        <f>VLOOKUP(B104,'Razzball Projections'!$B$2:$W$322,19,FALSE)</f>
        <v>174.9</v>
      </c>
      <c r="V104" s="7">
        <f>VLOOKUP(B104,'Razzball Projections'!$B$2:$W$322,20,FALSE)</f>
        <v>7</v>
      </c>
      <c r="W104" s="7">
        <f>VLOOKUP(B104,'Razzball Projections'!$B$2:$W$322,21,FALSE)</f>
        <v>9</v>
      </c>
      <c r="X104" s="7">
        <f>VLOOKUP(B104,'Razzball Projections'!$B$2:$W$322,22,FALSE)</f>
        <v>11</v>
      </c>
    </row>
    <row r="105" spans="1:24">
      <c r="A105" s="6">
        <v>103</v>
      </c>
      <c r="B105" s="3" t="str">
        <f>'Razzball Projections'!B104</f>
        <v>Toby Gerhart</v>
      </c>
      <c r="C105" s="1" t="str">
        <f>VLOOKUP(B105,'Razzball Projections'!$B$2:$W$322,2,FALSE)</f>
        <v>RB</v>
      </c>
      <c r="D105" s="1" t="str">
        <f>VLOOKUP(B105,'Razzball Projections'!$B$2:$W$322,3,FALSE)</f>
        <v>JAC</v>
      </c>
      <c r="E105" s="4">
        <f>VLOOKUP(B105,'Cheat Sheet'!$B$3:$E$323,4,FALSE)</f>
        <v>0</v>
      </c>
      <c r="F105" s="1">
        <f>VLOOKUP(B105,'Razzball Projections'!$B$2:$W$322,4,FALSE)</f>
        <v>0</v>
      </c>
      <c r="G105" s="1">
        <f>VLOOKUP(B105,'Razzball Projections'!$B$2:$W$322,5,FALSE)</f>
        <v>0</v>
      </c>
      <c r="H105" s="1">
        <f>VLOOKUP(B105,'Razzball Projections'!$B$2:$W$322,6,FALSE)</f>
        <v>0</v>
      </c>
      <c r="I105" s="1">
        <f>VLOOKUP(B105,'Razzball Projections'!$B$2:$W$322,7,FALSE)</f>
        <v>0</v>
      </c>
      <c r="J105" s="1">
        <f>VLOOKUP(B105,'Razzball Projections'!$B$2:$W$322,8,FALSE)</f>
        <v>0</v>
      </c>
      <c r="K105" s="1">
        <f>VLOOKUP(B105,'Razzball Projections'!$B$2:$W$322,9,FALSE)</f>
        <v>0</v>
      </c>
      <c r="L105" s="1">
        <f>VLOOKUP(B105,'Razzball Projections'!$B$2:$W$322,10,FALSE)</f>
        <v>231</v>
      </c>
      <c r="M105" s="1">
        <f>VLOOKUP(B105,'Razzball Projections'!$B$2:$W$322,11,FALSE)</f>
        <v>878</v>
      </c>
      <c r="N105" s="1">
        <f>VLOOKUP(B105,'Razzball Projections'!$B$2:$W$322,12,FALSE)</f>
        <v>5</v>
      </c>
      <c r="O105" s="1">
        <f>VLOOKUP(B105,'Razzball Projections'!$B$2:$W$322,13,FALSE)</f>
        <v>3</v>
      </c>
      <c r="P105" s="1">
        <f>VLOOKUP(B105,'Razzball Projections'!$B$2:$W$322,14,FALSE)</f>
        <v>35</v>
      </c>
      <c r="Q105" s="1">
        <f>VLOOKUP(B105,'Razzball Projections'!$B$2:$W$322,15,FALSE)</f>
        <v>218</v>
      </c>
      <c r="R105" s="1">
        <f>VLOOKUP(B105,'Razzball Projections'!$B$2:$W$322,16,FALSE)</f>
        <v>1</v>
      </c>
      <c r="S105" s="8">
        <f>VLOOKUP(B105,'Razzball Projections'!$B$2:$W$322,17,FALSE)</f>
        <v>139.6</v>
      </c>
      <c r="T105" s="8">
        <f>VLOOKUP(B105,'Razzball Projections'!$B$2:$W$322,18,FALSE)</f>
        <v>157.1</v>
      </c>
      <c r="U105" s="8">
        <f>VLOOKUP(B105,'Razzball Projections'!$B$2:$W$322,19,FALSE)</f>
        <v>174.6</v>
      </c>
      <c r="V105" s="7">
        <f>VLOOKUP(B105,'Razzball Projections'!$B$2:$W$322,20,FALSE)</f>
        <v>26</v>
      </c>
      <c r="W105" s="7">
        <f>VLOOKUP(B105,'Razzball Projections'!$B$2:$W$322,21,FALSE)</f>
        <v>23</v>
      </c>
      <c r="X105" s="7">
        <f>VLOOKUP(B105,'Razzball Projections'!$B$2:$W$322,22,FALSE)</f>
        <v>22</v>
      </c>
    </row>
    <row r="106" spans="1:24">
      <c r="A106" s="6">
        <v>104</v>
      </c>
      <c r="B106" s="3" t="str">
        <f>'Razzball Projections'!B105</f>
        <v>Greg Jennings</v>
      </c>
      <c r="C106" s="1" t="str">
        <f>VLOOKUP(B106,'Razzball Projections'!$B$2:$W$322,2,FALSE)</f>
        <v>WR</v>
      </c>
      <c r="D106" s="1" t="str">
        <f>VLOOKUP(B106,'Razzball Projections'!$B$2:$W$322,3,FALSE)</f>
        <v>MIN</v>
      </c>
      <c r="E106" s="4">
        <f>VLOOKUP(B106,'Cheat Sheet'!$B$3:$E$323,4,FALSE)</f>
        <v>0</v>
      </c>
      <c r="F106" s="1">
        <f>VLOOKUP(B106,'Razzball Projections'!$B$2:$W$322,4,FALSE)</f>
        <v>0</v>
      </c>
      <c r="G106" s="1">
        <f>VLOOKUP(B106,'Razzball Projections'!$B$2:$W$322,5,FALSE)</f>
        <v>0</v>
      </c>
      <c r="H106" s="1">
        <f>VLOOKUP(B106,'Razzball Projections'!$B$2:$W$322,6,FALSE)</f>
        <v>0</v>
      </c>
      <c r="I106" s="1">
        <f>VLOOKUP(B106,'Razzball Projections'!$B$2:$W$322,7,FALSE)</f>
        <v>0</v>
      </c>
      <c r="J106" s="1">
        <f>VLOOKUP(B106,'Razzball Projections'!$B$2:$W$322,8,FALSE)</f>
        <v>0</v>
      </c>
      <c r="K106" s="1">
        <f>VLOOKUP(B106,'Razzball Projections'!$B$2:$W$322,9,FALSE)</f>
        <v>0</v>
      </c>
      <c r="L106" s="1">
        <f>VLOOKUP(B106,'Razzball Projections'!$B$2:$W$322,10,FALSE)</f>
        <v>0</v>
      </c>
      <c r="M106" s="1">
        <f>VLOOKUP(B106,'Razzball Projections'!$B$2:$W$322,11,FALSE)</f>
        <v>0</v>
      </c>
      <c r="N106" s="1">
        <f>VLOOKUP(B106,'Razzball Projections'!$B$2:$W$322,12,FALSE)</f>
        <v>0</v>
      </c>
      <c r="O106" s="1">
        <f>VLOOKUP(B106,'Razzball Projections'!$B$2:$W$322,13,FALSE)</f>
        <v>1</v>
      </c>
      <c r="P106" s="1">
        <f>VLOOKUP(B106,'Razzball Projections'!$B$2:$W$322,14,FALSE)</f>
        <v>68</v>
      </c>
      <c r="Q106" s="1">
        <f>VLOOKUP(B106,'Razzball Projections'!$B$2:$W$322,15,FALSE)</f>
        <v>817</v>
      </c>
      <c r="R106" s="1">
        <f>VLOOKUP(B106,'Razzball Projections'!$B$2:$W$322,16,FALSE)</f>
        <v>4</v>
      </c>
      <c r="S106" s="8">
        <f>VLOOKUP(B106,'Razzball Projections'!$B$2:$W$322,17,FALSE)</f>
        <v>106.5</v>
      </c>
      <c r="T106" s="8">
        <f>VLOOKUP(B106,'Razzball Projections'!$B$2:$W$322,18,FALSE)</f>
        <v>140.5</v>
      </c>
      <c r="U106" s="8">
        <f>VLOOKUP(B106,'Razzball Projections'!$B$2:$W$322,19,FALSE)</f>
        <v>174.5</v>
      </c>
      <c r="V106" s="7">
        <f>VLOOKUP(B106,'Razzball Projections'!$B$2:$W$322,20,FALSE)</f>
        <v>1</v>
      </c>
      <c r="W106" s="7">
        <f>VLOOKUP(B106,'Razzball Projections'!$B$2:$W$322,21,FALSE)</f>
        <v>1</v>
      </c>
      <c r="X106" s="7">
        <f>VLOOKUP(B106,'Razzball Projections'!$B$2:$W$322,22,FALSE)</f>
        <v>1</v>
      </c>
    </row>
    <row r="107" spans="1:24">
      <c r="A107" s="6">
        <v>105</v>
      </c>
      <c r="B107" s="3" t="str">
        <f>'Razzball Projections'!B106</f>
        <v>Rueben Randle</v>
      </c>
      <c r="C107" s="1" t="str">
        <f>VLOOKUP(B107,'Razzball Projections'!$B$2:$W$322,2,FALSE)</f>
        <v>WR</v>
      </c>
      <c r="D107" s="1" t="str">
        <f>VLOOKUP(B107,'Razzball Projections'!$B$2:$W$322,3,FALSE)</f>
        <v>NYG</v>
      </c>
      <c r="E107" s="4">
        <f>VLOOKUP(B107,'Cheat Sheet'!$B$3:$E$323,4,FALSE)</f>
        <v>0</v>
      </c>
      <c r="F107" s="1">
        <f>VLOOKUP(B107,'Razzball Projections'!$B$2:$W$322,4,FALSE)</f>
        <v>0</v>
      </c>
      <c r="G107" s="1">
        <f>VLOOKUP(B107,'Razzball Projections'!$B$2:$W$322,5,FALSE)</f>
        <v>0</v>
      </c>
      <c r="H107" s="1">
        <f>VLOOKUP(B107,'Razzball Projections'!$B$2:$W$322,6,FALSE)</f>
        <v>0</v>
      </c>
      <c r="I107" s="1">
        <f>VLOOKUP(B107,'Razzball Projections'!$B$2:$W$322,7,FALSE)</f>
        <v>0</v>
      </c>
      <c r="J107" s="1">
        <f>VLOOKUP(B107,'Razzball Projections'!$B$2:$W$322,8,FALSE)</f>
        <v>0</v>
      </c>
      <c r="K107" s="1">
        <f>VLOOKUP(B107,'Razzball Projections'!$B$2:$W$322,9,FALSE)</f>
        <v>0</v>
      </c>
      <c r="L107" s="1">
        <f>VLOOKUP(B107,'Razzball Projections'!$B$2:$W$322,10,FALSE)</f>
        <v>0</v>
      </c>
      <c r="M107" s="1">
        <f>VLOOKUP(B107,'Razzball Projections'!$B$2:$W$322,11,FALSE)</f>
        <v>0</v>
      </c>
      <c r="N107" s="1">
        <f>VLOOKUP(B107,'Razzball Projections'!$B$2:$W$322,12,FALSE)</f>
        <v>0</v>
      </c>
      <c r="O107" s="1">
        <f>VLOOKUP(B107,'Razzball Projections'!$B$2:$W$322,13,FALSE)</f>
        <v>1</v>
      </c>
      <c r="P107" s="1">
        <f>VLOOKUP(B107,'Razzball Projections'!$B$2:$W$322,14,FALSE)</f>
        <v>59</v>
      </c>
      <c r="Q107" s="1">
        <f>VLOOKUP(B107,'Razzball Projections'!$B$2:$W$322,15,FALSE)</f>
        <v>811</v>
      </c>
      <c r="R107" s="1">
        <f>VLOOKUP(B107,'Razzball Projections'!$B$2:$W$322,16,FALSE)</f>
        <v>6</v>
      </c>
      <c r="S107" s="8">
        <f>VLOOKUP(B107,'Razzball Projections'!$B$2:$W$322,17,FALSE)</f>
        <v>114.3</v>
      </c>
      <c r="T107" s="8">
        <f>VLOOKUP(B107,'Razzball Projections'!$B$2:$W$322,18,FALSE)</f>
        <v>143.80000000000001</v>
      </c>
      <c r="U107" s="8">
        <f>VLOOKUP(B107,'Razzball Projections'!$B$2:$W$322,19,FALSE)</f>
        <v>173.3</v>
      </c>
      <c r="V107" s="7">
        <f>VLOOKUP(B107,'Razzball Projections'!$B$2:$W$322,20,FALSE)</f>
        <v>6</v>
      </c>
      <c r="W107" s="7">
        <f>VLOOKUP(B107,'Razzball Projections'!$B$2:$W$322,21,FALSE)</f>
        <v>7</v>
      </c>
      <c r="X107" s="7">
        <f>VLOOKUP(B107,'Razzball Projections'!$B$2:$W$322,22,FALSE)</f>
        <v>9</v>
      </c>
    </row>
    <row r="108" spans="1:24">
      <c r="A108" s="6">
        <v>106</v>
      </c>
      <c r="B108" s="3" t="str">
        <f>'Razzball Projections'!B107</f>
        <v>Matt Schaub</v>
      </c>
      <c r="C108" s="1" t="str">
        <f>VLOOKUP(B108,'Razzball Projections'!$B$2:$W$322,2,FALSE)</f>
        <v>QB</v>
      </c>
      <c r="D108" s="1" t="str">
        <f>VLOOKUP(B108,'Razzball Projections'!$B$2:$W$322,3,FALSE)</f>
        <v>OAK</v>
      </c>
      <c r="E108" s="4">
        <f>VLOOKUP(B108,'Cheat Sheet'!$B$3:$E$323,4,FALSE)</f>
        <v>0</v>
      </c>
      <c r="F108" s="1">
        <f>VLOOKUP(B108,'Razzball Projections'!$B$2:$W$322,4,FALSE)</f>
        <v>484</v>
      </c>
      <c r="G108" s="1">
        <f>VLOOKUP(B108,'Razzball Projections'!$B$2:$W$322,5,FALSE)</f>
        <v>287</v>
      </c>
      <c r="H108" s="1">
        <f>VLOOKUP(B108,'Razzball Projections'!$B$2:$W$322,6,FALSE)</f>
        <v>59.3</v>
      </c>
      <c r="I108" s="1">
        <f>VLOOKUP(B108,'Razzball Projections'!$B$2:$W$322,7,FALSE)</f>
        <v>3109</v>
      </c>
      <c r="J108" s="1">
        <f>VLOOKUP(B108,'Razzball Projections'!$B$2:$W$322,8,FALSE)</f>
        <v>19</v>
      </c>
      <c r="K108" s="1">
        <f>VLOOKUP(B108,'Razzball Projections'!$B$2:$W$322,9,FALSE)</f>
        <v>13</v>
      </c>
      <c r="L108" s="1">
        <f>VLOOKUP(B108,'Razzball Projections'!$B$2:$W$322,10,FALSE)</f>
        <v>39</v>
      </c>
      <c r="M108" s="1">
        <f>VLOOKUP(B108,'Razzball Projections'!$B$2:$W$322,11,FALSE)</f>
        <v>37</v>
      </c>
      <c r="N108" s="1">
        <f>VLOOKUP(B108,'Razzball Projections'!$B$2:$W$322,12,FALSE)</f>
        <v>0</v>
      </c>
      <c r="O108" s="1">
        <f>VLOOKUP(B108,'Razzball Projections'!$B$2:$W$322,13,FALSE)</f>
        <v>3</v>
      </c>
      <c r="P108" s="1">
        <f>VLOOKUP(B108,'Razzball Projections'!$B$2:$W$322,14,FALSE)</f>
        <v>0</v>
      </c>
      <c r="Q108" s="1">
        <f>VLOOKUP(B108,'Razzball Projections'!$B$2:$W$322,15,FALSE)</f>
        <v>0</v>
      </c>
      <c r="R108" s="1">
        <f>VLOOKUP(B108,'Razzball Projections'!$B$2:$W$322,16,FALSE)</f>
        <v>0</v>
      </c>
      <c r="S108" s="8">
        <f>VLOOKUP(B108,'Razzball Projections'!$B$2:$W$322,17,FALSE)</f>
        <v>173.06</v>
      </c>
      <c r="T108" s="8">
        <f>VLOOKUP(B108,'Razzball Projections'!$B$2:$W$322,18,FALSE)</f>
        <v>173.06</v>
      </c>
      <c r="U108" s="8">
        <f>VLOOKUP(B108,'Razzball Projections'!$B$2:$W$322,19,FALSE)</f>
        <v>173.06</v>
      </c>
      <c r="V108" s="7">
        <f>VLOOKUP(B108,'Razzball Projections'!$B$2:$W$322,20,FALSE)</f>
        <v>0</v>
      </c>
      <c r="W108" s="7">
        <f>VLOOKUP(B108,'Razzball Projections'!$B$2:$W$322,21,FALSE)</f>
        <v>0</v>
      </c>
      <c r="X108" s="7">
        <f>VLOOKUP(B108,'Razzball Projections'!$B$2:$W$322,22,FALSE)</f>
        <v>0</v>
      </c>
    </row>
    <row r="109" spans="1:24">
      <c r="A109" s="6">
        <v>107</v>
      </c>
      <c r="B109" s="3" t="str">
        <f>'Razzball Projections'!B108</f>
        <v>Jordan Reed</v>
      </c>
      <c r="C109" s="1" t="str">
        <f>VLOOKUP(B109,'Razzball Projections'!$B$2:$W$322,2,FALSE)</f>
        <v>TE</v>
      </c>
      <c r="D109" s="1" t="str">
        <f>VLOOKUP(B109,'Razzball Projections'!$B$2:$W$322,3,FALSE)</f>
        <v>WAS</v>
      </c>
      <c r="E109" s="4">
        <f>VLOOKUP(B109,'Cheat Sheet'!$B$3:$E$323,4,FALSE)</f>
        <v>0</v>
      </c>
      <c r="F109" s="1">
        <f>VLOOKUP(B109,'Razzball Projections'!$B$2:$W$322,4,FALSE)</f>
        <v>0</v>
      </c>
      <c r="G109" s="1">
        <f>VLOOKUP(B109,'Razzball Projections'!$B$2:$W$322,5,FALSE)</f>
        <v>0</v>
      </c>
      <c r="H109" s="1">
        <f>VLOOKUP(B109,'Razzball Projections'!$B$2:$W$322,6,FALSE)</f>
        <v>0</v>
      </c>
      <c r="I109" s="1">
        <f>VLOOKUP(B109,'Razzball Projections'!$B$2:$W$322,7,FALSE)</f>
        <v>0</v>
      </c>
      <c r="J109" s="1">
        <f>VLOOKUP(B109,'Razzball Projections'!$B$2:$W$322,8,FALSE)</f>
        <v>0</v>
      </c>
      <c r="K109" s="1">
        <f>VLOOKUP(B109,'Razzball Projections'!$B$2:$W$322,9,FALSE)</f>
        <v>0</v>
      </c>
      <c r="L109" s="1">
        <f>VLOOKUP(B109,'Razzball Projections'!$B$2:$W$322,10,FALSE)</f>
        <v>0</v>
      </c>
      <c r="M109" s="1">
        <f>VLOOKUP(B109,'Razzball Projections'!$B$2:$W$322,11,FALSE)</f>
        <v>0</v>
      </c>
      <c r="N109" s="1">
        <f>VLOOKUP(B109,'Razzball Projections'!$B$2:$W$322,12,FALSE)</f>
        <v>0</v>
      </c>
      <c r="O109" s="1">
        <f>VLOOKUP(B109,'Razzball Projections'!$B$2:$W$322,13,FALSE)</f>
        <v>0</v>
      </c>
      <c r="P109" s="1">
        <f>VLOOKUP(B109,'Razzball Projections'!$B$2:$W$322,14,FALSE)</f>
        <v>57</v>
      </c>
      <c r="Q109" s="1">
        <f>VLOOKUP(B109,'Razzball Projections'!$B$2:$W$322,15,FALSE)</f>
        <v>747</v>
      </c>
      <c r="R109" s="1">
        <f>VLOOKUP(B109,'Razzball Projections'!$B$2:$W$322,16,FALSE)</f>
        <v>7</v>
      </c>
      <c r="S109" s="8">
        <f>VLOOKUP(B109,'Razzball Projections'!$B$2:$W$322,17,FALSE)</f>
        <v>113.7</v>
      </c>
      <c r="T109" s="8">
        <f>VLOOKUP(B109,'Razzball Projections'!$B$2:$W$322,18,FALSE)</f>
        <v>142.19999999999999</v>
      </c>
      <c r="U109" s="8">
        <f>VLOOKUP(B109,'Razzball Projections'!$B$2:$W$322,19,FALSE)</f>
        <v>170.7</v>
      </c>
      <c r="V109" s="7">
        <f>VLOOKUP(B109,'Razzball Projections'!$B$2:$W$322,20,FALSE)</f>
        <v>10</v>
      </c>
      <c r="W109" s="7">
        <f>VLOOKUP(B109,'Razzball Projections'!$B$2:$W$322,21,FALSE)</f>
        <v>12</v>
      </c>
      <c r="X109" s="7">
        <f>VLOOKUP(B109,'Razzball Projections'!$B$2:$W$322,22,FALSE)</f>
        <v>12</v>
      </c>
    </row>
    <row r="110" spans="1:24">
      <c r="A110" s="6">
        <v>108</v>
      </c>
      <c r="B110" s="3" t="str">
        <f>'Razzball Projections'!B109</f>
        <v>Rob Gronkowski</v>
      </c>
      <c r="C110" s="1" t="str">
        <f>VLOOKUP(B110,'Razzball Projections'!$B$2:$W$322,2,FALSE)</f>
        <v>TE</v>
      </c>
      <c r="D110" s="1" t="str">
        <f>VLOOKUP(B110,'Razzball Projections'!$B$2:$W$322,3,FALSE)</f>
        <v>NE</v>
      </c>
      <c r="E110" s="4">
        <f>VLOOKUP(B110,'Cheat Sheet'!$B$3:$E$323,4,FALSE)</f>
        <v>0</v>
      </c>
      <c r="F110" s="1">
        <f>VLOOKUP(B110,'Razzball Projections'!$B$2:$W$322,4,FALSE)</f>
        <v>0</v>
      </c>
      <c r="G110" s="1">
        <f>VLOOKUP(B110,'Razzball Projections'!$B$2:$W$322,5,FALSE)</f>
        <v>0</v>
      </c>
      <c r="H110" s="1">
        <f>VLOOKUP(B110,'Razzball Projections'!$B$2:$W$322,6,FALSE)</f>
        <v>0</v>
      </c>
      <c r="I110" s="1">
        <f>VLOOKUP(B110,'Razzball Projections'!$B$2:$W$322,7,FALSE)</f>
        <v>0</v>
      </c>
      <c r="J110" s="1">
        <f>VLOOKUP(B110,'Razzball Projections'!$B$2:$W$322,8,FALSE)</f>
        <v>0</v>
      </c>
      <c r="K110" s="1">
        <f>VLOOKUP(B110,'Razzball Projections'!$B$2:$W$322,9,FALSE)</f>
        <v>0</v>
      </c>
      <c r="L110" s="1">
        <f>VLOOKUP(B110,'Razzball Projections'!$B$2:$W$322,10,FALSE)</f>
        <v>0</v>
      </c>
      <c r="M110" s="1">
        <f>VLOOKUP(B110,'Razzball Projections'!$B$2:$W$322,11,FALSE)</f>
        <v>0</v>
      </c>
      <c r="N110" s="1">
        <f>VLOOKUP(B110,'Razzball Projections'!$B$2:$W$322,12,FALSE)</f>
        <v>0</v>
      </c>
      <c r="O110" s="1">
        <f>VLOOKUP(B110,'Razzball Projections'!$B$2:$W$322,13,FALSE)</f>
        <v>0</v>
      </c>
      <c r="P110" s="1">
        <f>VLOOKUP(B110,'Razzball Projections'!$B$2:$W$322,14,FALSE)</f>
        <v>57</v>
      </c>
      <c r="Q110" s="1">
        <f>VLOOKUP(B110,'Razzball Projections'!$B$2:$W$322,15,FALSE)</f>
        <v>716</v>
      </c>
      <c r="R110" s="1">
        <f>VLOOKUP(B110,'Razzball Projections'!$B$2:$W$322,16,FALSE)</f>
        <v>7</v>
      </c>
      <c r="S110" s="8">
        <f>VLOOKUP(B110,'Razzball Projections'!$B$2:$W$322,17,FALSE)</f>
        <v>113.6</v>
      </c>
      <c r="T110" s="8">
        <f>VLOOKUP(B110,'Razzball Projections'!$B$2:$W$322,18,FALSE)</f>
        <v>142.1</v>
      </c>
      <c r="U110" s="8">
        <f>VLOOKUP(B110,'Razzball Projections'!$B$2:$W$322,19,FALSE)</f>
        <v>170.6</v>
      </c>
      <c r="V110" s="7">
        <f>VLOOKUP(B110,'Razzball Projections'!$B$2:$W$322,20,FALSE)</f>
        <v>17</v>
      </c>
      <c r="W110" s="7">
        <f>VLOOKUP(B110,'Razzball Projections'!$B$2:$W$322,21,FALSE)</f>
        <v>17</v>
      </c>
      <c r="X110" s="7">
        <f>VLOOKUP(B110,'Razzball Projections'!$B$2:$W$322,22,FALSE)</f>
        <v>18</v>
      </c>
    </row>
    <row r="111" spans="1:24">
      <c r="A111" s="6">
        <v>109</v>
      </c>
      <c r="B111" s="3" t="str">
        <f>'Razzball Projections'!B110</f>
        <v>Maurice Jones-Drew</v>
      </c>
      <c r="C111" s="1" t="str">
        <f>VLOOKUP(B111,'Razzball Projections'!$B$2:$W$322,2,FALSE)</f>
        <v>RB</v>
      </c>
      <c r="D111" s="1" t="str">
        <f>VLOOKUP(B111,'Razzball Projections'!$B$2:$W$322,3,FALSE)</f>
        <v>OAK</v>
      </c>
      <c r="E111" s="4">
        <f>VLOOKUP(B111,'Cheat Sheet'!$B$3:$E$323,4,FALSE)</f>
        <v>0</v>
      </c>
      <c r="F111" s="1">
        <f>VLOOKUP(B111,'Razzball Projections'!$B$2:$W$322,4,FALSE)</f>
        <v>0</v>
      </c>
      <c r="G111" s="1">
        <f>VLOOKUP(B111,'Razzball Projections'!$B$2:$W$322,5,FALSE)</f>
        <v>0</v>
      </c>
      <c r="H111" s="1">
        <f>VLOOKUP(B111,'Razzball Projections'!$B$2:$W$322,6,FALSE)</f>
        <v>0</v>
      </c>
      <c r="I111" s="1">
        <f>VLOOKUP(B111,'Razzball Projections'!$B$2:$W$322,7,FALSE)</f>
        <v>0</v>
      </c>
      <c r="J111" s="1">
        <f>VLOOKUP(B111,'Razzball Projections'!$B$2:$W$322,8,FALSE)</f>
        <v>0</v>
      </c>
      <c r="K111" s="1">
        <f>VLOOKUP(B111,'Razzball Projections'!$B$2:$W$322,9,FALSE)</f>
        <v>0</v>
      </c>
      <c r="L111" s="1">
        <f>VLOOKUP(B111,'Razzball Projections'!$B$2:$W$322,10,FALSE)</f>
        <v>171</v>
      </c>
      <c r="M111" s="1">
        <f>VLOOKUP(B111,'Razzball Projections'!$B$2:$W$322,11,FALSE)</f>
        <v>761</v>
      </c>
      <c r="N111" s="1">
        <f>VLOOKUP(B111,'Razzball Projections'!$B$2:$W$322,12,FALSE)</f>
        <v>5</v>
      </c>
      <c r="O111" s="1">
        <f>VLOOKUP(B111,'Razzball Projections'!$B$2:$W$322,13,FALSE)</f>
        <v>1</v>
      </c>
      <c r="P111" s="1">
        <f>VLOOKUP(B111,'Razzball Projections'!$B$2:$W$322,14,FALSE)</f>
        <v>36</v>
      </c>
      <c r="Q111" s="1">
        <f>VLOOKUP(B111,'Razzball Projections'!$B$2:$W$322,15,FALSE)</f>
        <v>261</v>
      </c>
      <c r="R111" s="1">
        <f>VLOOKUP(B111,'Razzball Projections'!$B$2:$W$322,16,FALSE)</f>
        <v>1</v>
      </c>
      <c r="S111" s="8">
        <f>VLOOKUP(B111,'Razzball Projections'!$B$2:$W$322,17,FALSE)</f>
        <v>133.80000000000001</v>
      </c>
      <c r="T111" s="8">
        <f>VLOOKUP(B111,'Razzball Projections'!$B$2:$W$322,18,FALSE)</f>
        <v>151.80000000000001</v>
      </c>
      <c r="U111" s="8">
        <f>VLOOKUP(B111,'Razzball Projections'!$B$2:$W$322,19,FALSE)</f>
        <v>169.8</v>
      </c>
      <c r="V111" s="7">
        <f>VLOOKUP(B111,'Razzball Projections'!$B$2:$W$322,20,FALSE)</f>
        <v>13</v>
      </c>
      <c r="W111" s="7">
        <f>VLOOKUP(B111,'Razzball Projections'!$B$2:$W$322,21,FALSE)</f>
        <v>12</v>
      </c>
      <c r="X111" s="7">
        <f>VLOOKUP(B111,'Razzball Projections'!$B$2:$W$322,22,FALSE)</f>
        <v>11</v>
      </c>
    </row>
    <row r="112" spans="1:24">
      <c r="A112" s="6">
        <v>110</v>
      </c>
      <c r="B112" s="3" t="str">
        <f>'Razzball Projections'!B111</f>
        <v>Tavon Austin</v>
      </c>
      <c r="C112" s="1" t="str">
        <f>VLOOKUP(B112,'Razzball Projections'!$B$2:$W$322,2,FALSE)</f>
        <v>WR</v>
      </c>
      <c r="D112" s="1" t="str">
        <f>VLOOKUP(B112,'Razzball Projections'!$B$2:$W$322,3,FALSE)</f>
        <v>STL</v>
      </c>
      <c r="E112" s="4">
        <f>VLOOKUP(B112,'Cheat Sheet'!$B$3:$E$323,4,FALSE)</f>
        <v>0</v>
      </c>
      <c r="F112" s="1">
        <f>VLOOKUP(B112,'Razzball Projections'!$B$2:$W$322,4,FALSE)</f>
        <v>0</v>
      </c>
      <c r="G112" s="1">
        <f>VLOOKUP(B112,'Razzball Projections'!$B$2:$W$322,5,FALSE)</f>
        <v>0</v>
      </c>
      <c r="H112" s="1">
        <f>VLOOKUP(B112,'Razzball Projections'!$B$2:$W$322,6,FALSE)</f>
        <v>0</v>
      </c>
      <c r="I112" s="1">
        <f>VLOOKUP(B112,'Razzball Projections'!$B$2:$W$322,7,FALSE)</f>
        <v>0</v>
      </c>
      <c r="J112" s="1">
        <f>VLOOKUP(B112,'Razzball Projections'!$B$2:$W$322,8,FALSE)</f>
        <v>0</v>
      </c>
      <c r="K112" s="1">
        <f>VLOOKUP(B112,'Razzball Projections'!$B$2:$W$322,9,FALSE)</f>
        <v>0</v>
      </c>
      <c r="L112" s="1">
        <f>VLOOKUP(B112,'Razzball Projections'!$B$2:$W$322,10,FALSE)</f>
        <v>13</v>
      </c>
      <c r="M112" s="1">
        <f>VLOOKUP(B112,'Razzball Projections'!$B$2:$W$322,11,FALSE)</f>
        <v>130</v>
      </c>
      <c r="N112" s="1">
        <f>VLOOKUP(B112,'Razzball Projections'!$B$2:$W$322,12,FALSE)</f>
        <v>1</v>
      </c>
      <c r="O112" s="1">
        <f>VLOOKUP(B112,'Razzball Projections'!$B$2:$W$322,13,FALSE)</f>
        <v>2</v>
      </c>
      <c r="P112" s="1">
        <f>VLOOKUP(B112,'Razzball Projections'!$B$2:$W$322,14,FALSE)</f>
        <v>56</v>
      </c>
      <c r="Q112" s="1">
        <f>VLOOKUP(B112,'Razzball Projections'!$B$2:$W$322,15,FALSE)</f>
        <v>711</v>
      </c>
      <c r="R112" s="1">
        <f>VLOOKUP(B112,'Razzball Projections'!$B$2:$W$322,16,FALSE)</f>
        <v>4</v>
      </c>
      <c r="S112" s="8">
        <f>VLOOKUP(B112,'Razzball Projections'!$B$2:$W$322,17,FALSE)</f>
        <v>112.9</v>
      </c>
      <c r="T112" s="8">
        <f>VLOOKUP(B112,'Razzball Projections'!$B$2:$W$322,18,FALSE)</f>
        <v>140.9</v>
      </c>
      <c r="U112" s="8">
        <f>VLOOKUP(B112,'Razzball Projections'!$B$2:$W$322,19,FALSE)</f>
        <v>168.9</v>
      </c>
      <c r="V112" s="7">
        <f>VLOOKUP(B112,'Razzball Projections'!$B$2:$W$322,20,FALSE)</f>
        <v>5</v>
      </c>
      <c r="W112" s="7">
        <f>VLOOKUP(B112,'Razzball Projections'!$B$2:$W$322,21,FALSE)</f>
        <v>6</v>
      </c>
      <c r="X112" s="7">
        <f>VLOOKUP(B112,'Razzball Projections'!$B$2:$W$322,22,FALSE)</f>
        <v>7</v>
      </c>
    </row>
    <row r="113" spans="1:24">
      <c r="A113" s="6">
        <v>111</v>
      </c>
      <c r="B113" s="3" t="str">
        <f>'Razzball Projections'!B112</f>
        <v>Hakeem Nicks</v>
      </c>
      <c r="C113" s="1" t="str">
        <f>VLOOKUP(B113,'Razzball Projections'!$B$2:$W$322,2,FALSE)</f>
        <v>WR</v>
      </c>
      <c r="D113" s="1" t="str">
        <f>VLOOKUP(B113,'Razzball Projections'!$B$2:$W$322,3,FALSE)</f>
        <v>IND</v>
      </c>
      <c r="E113" s="4">
        <f>VLOOKUP(B113,'Cheat Sheet'!$B$3:$E$323,4,FALSE)</f>
        <v>0</v>
      </c>
      <c r="F113" s="1">
        <f>VLOOKUP(B113,'Razzball Projections'!$B$2:$W$322,4,FALSE)</f>
        <v>0</v>
      </c>
      <c r="G113" s="1">
        <f>VLOOKUP(B113,'Razzball Projections'!$B$2:$W$322,5,FALSE)</f>
        <v>0</v>
      </c>
      <c r="H113" s="1">
        <f>VLOOKUP(B113,'Razzball Projections'!$B$2:$W$322,6,FALSE)</f>
        <v>0</v>
      </c>
      <c r="I113" s="1">
        <f>VLOOKUP(B113,'Razzball Projections'!$B$2:$W$322,7,FALSE)</f>
        <v>0</v>
      </c>
      <c r="J113" s="1">
        <f>VLOOKUP(B113,'Razzball Projections'!$B$2:$W$322,8,FALSE)</f>
        <v>0</v>
      </c>
      <c r="K113" s="1">
        <f>VLOOKUP(B113,'Razzball Projections'!$B$2:$W$322,9,FALSE)</f>
        <v>0</v>
      </c>
      <c r="L113" s="1">
        <f>VLOOKUP(B113,'Razzball Projections'!$B$2:$W$322,10,FALSE)</f>
        <v>0</v>
      </c>
      <c r="M113" s="1">
        <f>VLOOKUP(B113,'Razzball Projections'!$B$2:$W$322,11,FALSE)</f>
        <v>0</v>
      </c>
      <c r="N113" s="1">
        <f>VLOOKUP(B113,'Razzball Projections'!$B$2:$W$322,12,FALSE)</f>
        <v>0</v>
      </c>
      <c r="O113" s="1">
        <f>VLOOKUP(B113,'Razzball Projections'!$B$2:$W$322,13,FALSE)</f>
        <v>0</v>
      </c>
      <c r="P113" s="1">
        <f>VLOOKUP(B113,'Razzball Projections'!$B$2:$W$322,14,FALSE)</f>
        <v>61</v>
      </c>
      <c r="Q113" s="1">
        <f>VLOOKUP(B113,'Razzball Projections'!$B$2:$W$322,15,FALSE)</f>
        <v>822</v>
      </c>
      <c r="R113" s="1">
        <f>VLOOKUP(B113,'Razzball Projections'!$B$2:$W$322,16,FALSE)</f>
        <v>4</v>
      </c>
      <c r="S113" s="8">
        <f>VLOOKUP(B113,'Razzball Projections'!$B$2:$W$322,17,FALSE)</f>
        <v>106.2</v>
      </c>
      <c r="T113" s="8">
        <f>VLOOKUP(B113,'Razzball Projections'!$B$2:$W$322,18,FALSE)</f>
        <v>136.69999999999999</v>
      </c>
      <c r="U113" s="8">
        <f>VLOOKUP(B113,'Razzball Projections'!$B$2:$W$322,19,FALSE)</f>
        <v>167.2</v>
      </c>
      <c r="V113" s="7">
        <f>VLOOKUP(B113,'Razzball Projections'!$B$2:$W$322,20,FALSE)</f>
        <v>3</v>
      </c>
      <c r="W113" s="7">
        <f>VLOOKUP(B113,'Razzball Projections'!$B$2:$W$322,21,FALSE)</f>
        <v>1</v>
      </c>
      <c r="X113" s="7">
        <f>VLOOKUP(B113,'Razzball Projections'!$B$2:$W$322,22,FALSE)</f>
        <v>1</v>
      </c>
    </row>
    <row r="114" spans="1:24">
      <c r="A114" s="6">
        <v>112</v>
      </c>
      <c r="B114" s="3" t="str">
        <f>'Razzball Projections'!B113</f>
        <v>Cecil Shorts</v>
      </c>
      <c r="C114" s="1" t="str">
        <f>VLOOKUP(B114,'Razzball Projections'!$B$2:$W$322,2,FALSE)</f>
        <v>WR</v>
      </c>
      <c r="D114" s="1" t="str">
        <f>VLOOKUP(B114,'Razzball Projections'!$B$2:$W$322,3,FALSE)</f>
        <v>JAC</v>
      </c>
      <c r="E114" s="4">
        <f>VLOOKUP(B114,'Cheat Sheet'!$B$3:$E$323,4,FALSE)</f>
        <v>0</v>
      </c>
      <c r="F114" s="1">
        <f>VLOOKUP(B114,'Razzball Projections'!$B$2:$W$322,4,FALSE)</f>
        <v>0</v>
      </c>
      <c r="G114" s="1">
        <f>VLOOKUP(B114,'Razzball Projections'!$B$2:$W$322,5,FALSE)</f>
        <v>0</v>
      </c>
      <c r="H114" s="1">
        <f>VLOOKUP(B114,'Razzball Projections'!$B$2:$W$322,6,FALSE)</f>
        <v>0</v>
      </c>
      <c r="I114" s="1">
        <f>VLOOKUP(B114,'Razzball Projections'!$B$2:$W$322,7,FALSE)</f>
        <v>0</v>
      </c>
      <c r="J114" s="1">
        <f>VLOOKUP(B114,'Razzball Projections'!$B$2:$W$322,8,FALSE)</f>
        <v>0</v>
      </c>
      <c r="K114" s="1">
        <f>VLOOKUP(B114,'Razzball Projections'!$B$2:$W$322,9,FALSE)</f>
        <v>0</v>
      </c>
      <c r="L114" s="1">
        <f>VLOOKUP(B114,'Razzball Projections'!$B$2:$W$322,10,FALSE)</f>
        <v>0</v>
      </c>
      <c r="M114" s="1">
        <f>VLOOKUP(B114,'Razzball Projections'!$B$2:$W$322,11,FALSE)</f>
        <v>0</v>
      </c>
      <c r="N114" s="1">
        <f>VLOOKUP(B114,'Razzball Projections'!$B$2:$W$322,12,FALSE)</f>
        <v>0</v>
      </c>
      <c r="O114" s="1">
        <f>VLOOKUP(B114,'Razzball Projections'!$B$2:$W$322,13,FALSE)</f>
        <v>0</v>
      </c>
      <c r="P114" s="1">
        <f>VLOOKUP(B114,'Razzball Projections'!$B$2:$W$322,14,FALSE)</f>
        <v>63</v>
      </c>
      <c r="Q114" s="1">
        <f>VLOOKUP(B114,'Razzball Projections'!$B$2:$W$322,15,FALSE)</f>
        <v>847</v>
      </c>
      <c r="R114" s="1">
        <f>VLOOKUP(B114,'Razzball Projections'!$B$2:$W$322,16,FALSE)</f>
        <v>3</v>
      </c>
      <c r="S114" s="8">
        <f>VLOOKUP(B114,'Razzball Projections'!$B$2:$W$322,17,FALSE)</f>
        <v>102.7</v>
      </c>
      <c r="T114" s="8">
        <f>VLOOKUP(B114,'Razzball Projections'!$B$2:$W$322,18,FALSE)</f>
        <v>134.19999999999999</v>
      </c>
      <c r="U114" s="8">
        <f>VLOOKUP(B114,'Razzball Projections'!$B$2:$W$322,19,FALSE)</f>
        <v>165.7</v>
      </c>
      <c r="V114" s="7">
        <f>VLOOKUP(B114,'Razzball Projections'!$B$2:$W$322,20,FALSE)</f>
        <v>5</v>
      </c>
      <c r="W114" s="7">
        <f>VLOOKUP(B114,'Razzball Projections'!$B$2:$W$322,21,FALSE)</f>
        <v>6</v>
      </c>
      <c r="X114" s="7">
        <f>VLOOKUP(B114,'Razzball Projections'!$B$2:$W$322,22,FALSE)</f>
        <v>6</v>
      </c>
    </row>
    <row r="115" spans="1:24">
      <c r="A115" s="6">
        <v>113</v>
      </c>
      <c r="B115" s="3" t="str">
        <f>'Razzball Projections'!B114</f>
        <v>James Jones</v>
      </c>
      <c r="C115" s="1" t="str">
        <f>VLOOKUP(B115,'Razzball Projections'!$B$2:$W$322,2,FALSE)</f>
        <v>WR</v>
      </c>
      <c r="D115" s="1" t="str">
        <f>VLOOKUP(B115,'Razzball Projections'!$B$2:$W$322,3,FALSE)</f>
        <v>OAK</v>
      </c>
      <c r="E115" s="4">
        <f>VLOOKUP(B115,'Cheat Sheet'!$B$3:$E$323,4,FALSE)</f>
        <v>0</v>
      </c>
      <c r="F115" s="1">
        <f>VLOOKUP(B115,'Razzball Projections'!$B$2:$W$322,4,FALSE)</f>
        <v>0</v>
      </c>
      <c r="G115" s="1">
        <f>VLOOKUP(B115,'Razzball Projections'!$B$2:$W$322,5,FALSE)</f>
        <v>0</v>
      </c>
      <c r="H115" s="1">
        <f>VLOOKUP(B115,'Razzball Projections'!$B$2:$W$322,6,FALSE)</f>
        <v>0</v>
      </c>
      <c r="I115" s="1">
        <f>VLOOKUP(B115,'Razzball Projections'!$B$2:$W$322,7,FALSE)</f>
        <v>0</v>
      </c>
      <c r="J115" s="1">
        <f>VLOOKUP(B115,'Razzball Projections'!$B$2:$W$322,8,FALSE)</f>
        <v>0</v>
      </c>
      <c r="K115" s="1">
        <f>VLOOKUP(B115,'Razzball Projections'!$B$2:$W$322,9,FALSE)</f>
        <v>0</v>
      </c>
      <c r="L115" s="1">
        <f>VLOOKUP(B115,'Razzball Projections'!$B$2:$W$322,10,FALSE)</f>
        <v>0</v>
      </c>
      <c r="M115" s="1">
        <f>VLOOKUP(B115,'Razzball Projections'!$B$2:$W$322,11,FALSE)</f>
        <v>0</v>
      </c>
      <c r="N115" s="1">
        <f>VLOOKUP(B115,'Razzball Projections'!$B$2:$W$322,12,FALSE)</f>
        <v>0</v>
      </c>
      <c r="O115" s="1">
        <f>VLOOKUP(B115,'Razzball Projections'!$B$2:$W$322,13,FALSE)</f>
        <v>0</v>
      </c>
      <c r="P115" s="1">
        <f>VLOOKUP(B115,'Razzball Projections'!$B$2:$W$322,14,FALSE)</f>
        <v>59</v>
      </c>
      <c r="Q115" s="1">
        <f>VLOOKUP(B115,'Razzball Projections'!$B$2:$W$322,15,FALSE)</f>
        <v>784</v>
      </c>
      <c r="R115" s="1">
        <f>VLOOKUP(B115,'Razzball Projections'!$B$2:$W$322,16,FALSE)</f>
        <v>5</v>
      </c>
      <c r="S115" s="8">
        <f>VLOOKUP(B115,'Razzball Projections'!$B$2:$W$322,17,FALSE)</f>
        <v>106</v>
      </c>
      <c r="T115" s="8">
        <f>VLOOKUP(B115,'Razzball Projections'!$B$2:$W$322,18,FALSE)</f>
        <v>135.5</v>
      </c>
      <c r="U115" s="8">
        <f>VLOOKUP(B115,'Razzball Projections'!$B$2:$W$322,19,FALSE)</f>
        <v>165</v>
      </c>
      <c r="V115" s="7">
        <f>VLOOKUP(B115,'Razzball Projections'!$B$2:$W$322,20,FALSE)</f>
        <v>2</v>
      </c>
      <c r="W115" s="7">
        <f>VLOOKUP(B115,'Razzball Projections'!$B$2:$W$322,21,FALSE)</f>
        <v>1</v>
      </c>
      <c r="X115" s="7">
        <f>VLOOKUP(B115,'Razzball Projections'!$B$2:$W$322,22,FALSE)</f>
        <v>1</v>
      </c>
    </row>
    <row r="116" spans="1:24">
      <c r="A116" s="6">
        <v>114</v>
      </c>
      <c r="B116" s="3" t="str">
        <f>'Razzball Projections'!B115</f>
        <v>Kenny Britt</v>
      </c>
      <c r="C116" s="1" t="str">
        <f>VLOOKUP(B116,'Razzball Projections'!$B$2:$W$322,2,FALSE)</f>
        <v>WR</v>
      </c>
      <c r="D116" s="1" t="str">
        <f>VLOOKUP(B116,'Razzball Projections'!$B$2:$W$322,3,FALSE)</f>
        <v>STL</v>
      </c>
      <c r="E116" s="4">
        <f>VLOOKUP(B116,'Cheat Sheet'!$B$3:$E$323,4,FALSE)</f>
        <v>0</v>
      </c>
      <c r="F116" s="1">
        <f>VLOOKUP(B116,'Razzball Projections'!$B$2:$W$322,4,FALSE)</f>
        <v>0</v>
      </c>
      <c r="G116" s="1">
        <f>VLOOKUP(B116,'Razzball Projections'!$B$2:$W$322,5,FALSE)</f>
        <v>0</v>
      </c>
      <c r="H116" s="1">
        <f>VLOOKUP(B116,'Razzball Projections'!$B$2:$W$322,6,FALSE)</f>
        <v>0</v>
      </c>
      <c r="I116" s="1">
        <f>VLOOKUP(B116,'Razzball Projections'!$B$2:$W$322,7,FALSE)</f>
        <v>0</v>
      </c>
      <c r="J116" s="1">
        <f>VLOOKUP(B116,'Razzball Projections'!$B$2:$W$322,8,FALSE)</f>
        <v>0</v>
      </c>
      <c r="K116" s="1">
        <f>VLOOKUP(B116,'Razzball Projections'!$B$2:$W$322,9,FALSE)</f>
        <v>0</v>
      </c>
      <c r="L116" s="1">
        <f>VLOOKUP(B116,'Razzball Projections'!$B$2:$W$322,10,FALSE)</f>
        <v>0</v>
      </c>
      <c r="M116" s="1">
        <f>VLOOKUP(B116,'Razzball Projections'!$B$2:$W$322,11,FALSE)</f>
        <v>0</v>
      </c>
      <c r="N116" s="1">
        <f>VLOOKUP(B116,'Razzball Projections'!$B$2:$W$322,12,FALSE)</f>
        <v>0</v>
      </c>
      <c r="O116" s="1">
        <f>VLOOKUP(B116,'Razzball Projections'!$B$2:$W$322,13,FALSE)</f>
        <v>1</v>
      </c>
      <c r="P116" s="1">
        <f>VLOOKUP(B116,'Razzball Projections'!$B$2:$W$322,14,FALSE)</f>
        <v>58</v>
      </c>
      <c r="Q116" s="1">
        <f>VLOOKUP(B116,'Razzball Projections'!$B$2:$W$322,15,FALSE)</f>
        <v>761</v>
      </c>
      <c r="R116" s="1">
        <f>VLOOKUP(B116,'Razzball Projections'!$B$2:$W$322,16,FALSE)</f>
        <v>5</v>
      </c>
      <c r="S116" s="8">
        <f>VLOOKUP(B116,'Razzball Projections'!$B$2:$W$322,17,FALSE)</f>
        <v>105.1</v>
      </c>
      <c r="T116" s="8">
        <f>VLOOKUP(B116,'Razzball Projections'!$B$2:$W$322,18,FALSE)</f>
        <v>134.1</v>
      </c>
      <c r="U116" s="8">
        <f>VLOOKUP(B116,'Razzball Projections'!$B$2:$W$322,19,FALSE)</f>
        <v>163.1</v>
      </c>
      <c r="V116" s="7">
        <f>VLOOKUP(B116,'Razzball Projections'!$B$2:$W$322,20,FALSE)</f>
        <v>0</v>
      </c>
      <c r="W116" s="7">
        <f>VLOOKUP(B116,'Razzball Projections'!$B$2:$W$322,21,FALSE)</f>
        <v>0</v>
      </c>
      <c r="X116" s="7">
        <f>VLOOKUP(B116,'Razzball Projections'!$B$2:$W$322,22,FALSE)</f>
        <v>0</v>
      </c>
    </row>
    <row r="117" spans="1:24">
      <c r="A117" s="6">
        <v>115</v>
      </c>
      <c r="B117" s="3" t="str">
        <f>'Razzball Projections'!B116</f>
        <v>Steven Jackson</v>
      </c>
      <c r="C117" s="1" t="str">
        <f>VLOOKUP(B117,'Razzball Projections'!$B$2:$W$322,2,FALSE)</f>
        <v>RB</v>
      </c>
      <c r="D117" s="1" t="str">
        <f>VLOOKUP(B117,'Razzball Projections'!$B$2:$W$322,3,FALSE)</f>
        <v>ATL</v>
      </c>
      <c r="E117" s="4">
        <f>VLOOKUP(B117,'Cheat Sheet'!$B$3:$E$323,4,FALSE)</f>
        <v>0</v>
      </c>
      <c r="F117" s="1">
        <f>VLOOKUP(B117,'Razzball Projections'!$B$2:$W$322,4,FALSE)</f>
        <v>0</v>
      </c>
      <c r="G117" s="1">
        <f>VLOOKUP(B117,'Razzball Projections'!$B$2:$W$322,5,FALSE)</f>
        <v>0</v>
      </c>
      <c r="H117" s="1">
        <f>VLOOKUP(B117,'Razzball Projections'!$B$2:$W$322,6,FALSE)</f>
        <v>0</v>
      </c>
      <c r="I117" s="1">
        <f>VLOOKUP(B117,'Razzball Projections'!$B$2:$W$322,7,FALSE)</f>
        <v>0</v>
      </c>
      <c r="J117" s="1">
        <f>VLOOKUP(B117,'Razzball Projections'!$B$2:$W$322,8,FALSE)</f>
        <v>0</v>
      </c>
      <c r="K117" s="1">
        <f>VLOOKUP(B117,'Razzball Projections'!$B$2:$W$322,9,FALSE)</f>
        <v>0</v>
      </c>
      <c r="L117" s="1">
        <f>VLOOKUP(B117,'Razzball Projections'!$B$2:$W$322,10,FALSE)</f>
        <v>166</v>
      </c>
      <c r="M117" s="1">
        <f>VLOOKUP(B117,'Razzball Projections'!$B$2:$W$322,11,FALSE)</f>
        <v>787</v>
      </c>
      <c r="N117" s="1">
        <f>VLOOKUP(B117,'Razzball Projections'!$B$2:$W$322,12,FALSE)</f>
        <v>4</v>
      </c>
      <c r="O117" s="1">
        <f>VLOOKUP(B117,'Razzball Projections'!$B$2:$W$322,13,FALSE)</f>
        <v>1</v>
      </c>
      <c r="P117" s="1">
        <f>VLOOKUP(B117,'Razzball Projections'!$B$2:$W$322,14,FALSE)</f>
        <v>32</v>
      </c>
      <c r="Q117" s="1">
        <f>VLOOKUP(B117,'Razzball Projections'!$B$2:$W$322,15,FALSE)</f>
        <v>221</v>
      </c>
      <c r="R117" s="1">
        <f>VLOOKUP(B117,'Razzball Projections'!$B$2:$W$322,16,FALSE)</f>
        <v>1</v>
      </c>
      <c r="S117" s="8">
        <f>VLOOKUP(B117,'Razzball Projections'!$B$2:$W$322,17,FALSE)</f>
        <v>129.80000000000001</v>
      </c>
      <c r="T117" s="8">
        <f>VLOOKUP(B117,'Razzball Projections'!$B$2:$W$322,18,FALSE)</f>
        <v>145.80000000000001</v>
      </c>
      <c r="U117" s="8">
        <f>VLOOKUP(B117,'Razzball Projections'!$B$2:$W$322,19,FALSE)</f>
        <v>161.80000000000001</v>
      </c>
      <c r="V117" s="7">
        <f>VLOOKUP(B117,'Razzball Projections'!$B$2:$W$322,20,FALSE)</f>
        <v>11</v>
      </c>
      <c r="W117" s="7">
        <f>VLOOKUP(B117,'Razzball Projections'!$B$2:$W$322,21,FALSE)</f>
        <v>9</v>
      </c>
      <c r="X117" s="7">
        <f>VLOOKUP(B117,'Razzball Projections'!$B$2:$W$322,22,FALSE)</f>
        <v>8</v>
      </c>
    </row>
    <row r="118" spans="1:24">
      <c r="A118" s="6">
        <v>116</v>
      </c>
      <c r="B118" s="3" t="str">
        <f>'Razzball Projections'!B117</f>
        <v>Fred Jackson</v>
      </c>
      <c r="C118" s="1" t="str">
        <f>VLOOKUP(B118,'Razzball Projections'!$B$2:$W$322,2,FALSE)</f>
        <v>RB</v>
      </c>
      <c r="D118" s="1" t="str">
        <f>VLOOKUP(B118,'Razzball Projections'!$B$2:$W$322,3,FALSE)</f>
        <v>BUF</v>
      </c>
      <c r="E118" s="4">
        <f>VLOOKUP(B118,'Cheat Sheet'!$B$3:$E$323,4,FALSE)</f>
        <v>0</v>
      </c>
      <c r="F118" s="1">
        <f>VLOOKUP(B118,'Razzball Projections'!$B$2:$W$322,4,FALSE)</f>
        <v>0</v>
      </c>
      <c r="G118" s="1">
        <f>VLOOKUP(B118,'Razzball Projections'!$B$2:$W$322,5,FALSE)</f>
        <v>0</v>
      </c>
      <c r="H118" s="1">
        <f>VLOOKUP(B118,'Razzball Projections'!$B$2:$W$322,6,FALSE)</f>
        <v>0</v>
      </c>
      <c r="I118" s="1">
        <f>VLOOKUP(B118,'Razzball Projections'!$B$2:$W$322,7,FALSE)</f>
        <v>0</v>
      </c>
      <c r="J118" s="1">
        <f>VLOOKUP(B118,'Razzball Projections'!$B$2:$W$322,8,FALSE)</f>
        <v>0</v>
      </c>
      <c r="K118" s="1">
        <f>VLOOKUP(B118,'Razzball Projections'!$B$2:$W$322,9,FALSE)</f>
        <v>0</v>
      </c>
      <c r="L118" s="1">
        <f>VLOOKUP(B118,'Razzball Projections'!$B$2:$W$322,10,FALSE)</f>
        <v>171</v>
      </c>
      <c r="M118" s="1">
        <f>VLOOKUP(B118,'Razzball Projections'!$B$2:$W$322,11,FALSE)</f>
        <v>699</v>
      </c>
      <c r="N118" s="1">
        <f>VLOOKUP(B118,'Razzball Projections'!$B$2:$W$322,12,FALSE)</f>
        <v>5</v>
      </c>
      <c r="O118" s="1">
        <f>VLOOKUP(B118,'Razzball Projections'!$B$2:$W$322,13,FALSE)</f>
        <v>2</v>
      </c>
      <c r="P118" s="1">
        <f>VLOOKUP(B118,'Razzball Projections'!$B$2:$W$322,14,FALSE)</f>
        <v>32</v>
      </c>
      <c r="Q118" s="1">
        <f>VLOOKUP(B118,'Razzball Projections'!$B$2:$W$322,15,FALSE)</f>
        <v>251</v>
      </c>
      <c r="R118" s="1">
        <f>VLOOKUP(B118,'Razzball Projections'!$B$2:$W$322,16,FALSE)</f>
        <v>1</v>
      </c>
      <c r="S118" s="8">
        <f>VLOOKUP(B118,'Razzball Projections'!$B$2:$W$322,17,FALSE)</f>
        <v>128.6</v>
      </c>
      <c r="T118" s="8">
        <f>VLOOKUP(B118,'Razzball Projections'!$B$2:$W$322,18,FALSE)</f>
        <v>144.6</v>
      </c>
      <c r="U118" s="8">
        <f>VLOOKUP(B118,'Razzball Projections'!$B$2:$W$322,19,FALSE)</f>
        <v>160.6</v>
      </c>
      <c r="V118" s="7">
        <f>VLOOKUP(B118,'Razzball Projections'!$B$2:$W$322,20,FALSE)</f>
        <v>11</v>
      </c>
      <c r="W118" s="7">
        <f>VLOOKUP(B118,'Razzball Projections'!$B$2:$W$322,21,FALSE)</f>
        <v>10</v>
      </c>
      <c r="X118" s="7">
        <f>VLOOKUP(B118,'Razzball Projections'!$B$2:$W$322,22,FALSE)</f>
        <v>9</v>
      </c>
    </row>
    <row r="119" spans="1:24">
      <c r="A119" s="6">
        <v>117</v>
      </c>
      <c r="B119" s="3" t="str">
        <f>'Razzball Projections'!B118</f>
        <v>Heath Miller</v>
      </c>
      <c r="C119" s="1" t="str">
        <f>VLOOKUP(B119,'Razzball Projections'!$B$2:$W$322,2,FALSE)</f>
        <v>TE</v>
      </c>
      <c r="D119" s="1" t="str">
        <f>VLOOKUP(B119,'Razzball Projections'!$B$2:$W$322,3,FALSE)</f>
        <v>PIT</v>
      </c>
      <c r="E119" s="4">
        <f>VLOOKUP(B119,'Cheat Sheet'!$B$3:$E$323,4,FALSE)</f>
        <v>0</v>
      </c>
      <c r="F119" s="1">
        <f>VLOOKUP(B119,'Razzball Projections'!$B$2:$W$322,4,FALSE)</f>
        <v>0</v>
      </c>
      <c r="G119" s="1">
        <f>VLOOKUP(B119,'Razzball Projections'!$B$2:$W$322,5,FALSE)</f>
        <v>0</v>
      </c>
      <c r="H119" s="1">
        <f>VLOOKUP(B119,'Razzball Projections'!$B$2:$W$322,6,FALSE)</f>
        <v>0</v>
      </c>
      <c r="I119" s="1">
        <f>VLOOKUP(B119,'Razzball Projections'!$B$2:$W$322,7,FALSE)</f>
        <v>0</v>
      </c>
      <c r="J119" s="1">
        <f>VLOOKUP(B119,'Razzball Projections'!$B$2:$W$322,8,FALSE)</f>
        <v>0</v>
      </c>
      <c r="K119" s="1">
        <f>VLOOKUP(B119,'Razzball Projections'!$B$2:$W$322,9,FALSE)</f>
        <v>0</v>
      </c>
      <c r="L119" s="1">
        <f>VLOOKUP(B119,'Razzball Projections'!$B$2:$W$322,10,FALSE)</f>
        <v>0</v>
      </c>
      <c r="M119" s="1">
        <f>VLOOKUP(B119,'Razzball Projections'!$B$2:$W$322,11,FALSE)</f>
        <v>0</v>
      </c>
      <c r="N119" s="1">
        <f>VLOOKUP(B119,'Razzball Projections'!$B$2:$W$322,12,FALSE)</f>
        <v>0</v>
      </c>
      <c r="O119" s="1">
        <f>VLOOKUP(B119,'Razzball Projections'!$B$2:$W$322,13,FALSE)</f>
        <v>1</v>
      </c>
      <c r="P119" s="1">
        <f>VLOOKUP(B119,'Razzball Projections'!$B$2:$W$322,14,FALSE)</f>
        <v>66</v>
      </c>
      <c r="Q119" s="1">
        <f>VLOOKUP(B119,'Razzball Projections'!$B$2:$W$322,15,FALSE)</f>
        <v>722</v>
      </c>
      <c r="R119" s="1">
        <f>VLOOKUP(B119,'Razzball Projections'!$B$2:$W$322,16,FALSE)</f>
        <v>4</v>
      </c>
      <c r="S119" s="8">
        <f>VLOOKUP(B119,'Razzball Projections'!$B$2:$W$322,17,FALSE)</f>
        <v>94.2</v>
      </c>
      <c r="T119" s="8">
        <f>VLOOKUP(B119,'Razzball Projections'!$B$2:$W$322,18,FALSE)</f>
        <v>127.2</v>
      </c>
      <c r="U119" s="8">
        <f>VLOOKUP(B119,'Razzball Projections'!$B$2:$W$322,19,FALSE)</f>
        <v>160.19999999999999</v>
      </c>
      <c r="V119" s="7">
        <f>VLOOKUP(B119,'Razzball Projections'!$B$2:$W$322,20,FALSE)</f>
        <v>4</v>
      </c>
      <c r="W119" s="7">
        <f>VLOOKUP(B119,'Razzball Projections'!$B$2:$W$322,21,FALSE)</f>
        <v>6</v>
      </c>
      <c r="X119" s="7">
        <f>VLOOKUP(B119,'Razzball Projections'!$B$2:$W$322,22,FALSE)</f>
        <v>7</v>
      </c>
    </row>
    <row r="120" spans="1:24">
      <c r="A120" s="6">
        <v>118</v>
      </c>
      <c r="B120" s="3" t="str">
        <f>'Razzball Projections'!B119</f>
        <v>Harry Douglas</v>
      </c>
      <c r="C120" s="1" t="str">
        <f>VLOOKUP(B120,'Razzball Projections'!$B$2:$W$322,2,FALSE)</f>
        <v>WR</v>
      </c>
      <c r="D120" s="1" t="str">
        <f>VLOOKUP(B120,'Razzball Projections'!$B$2:$W$322,3,FALSE)</f>
        <v>ATL</v>
      </c>
      <c r="E120" s="4">
        <f>VLOOKUP(B120,'Cheat Sheet'!$B$3:$E$323,4,FALSE)</f>
        <v>0</v>
      </c>
      <c r="F120" s="1">
        <f>VLOOKUP(B120,'Razzball Projections'!$B$2:$W$322,4,FALSE)</f>
        <v>0</v>
      </c>
      <c r="G120" s="1">
        <f>VLOOKUP(B120,'Razzball Projections'!$B$2:$W$322,5,FALSE)</f>
        <v>0</v>
      </c>
      <c r="H120" s="1">
        <f>VLOOKUP(B120,'Razzball Projections'!$B$2:$W$322,6,FALSE)</f>
        <v>0</v>
      </c>
      <c r="I120" s="1">
        <f>VLOOKUP(B120,'Razzball Projections'!$B$2:$W$322,7,FALSE)</f>
        <v>0</v>
      </c>
      <c r="J120" s="1">
        <f>VLOOKUP(B120,'Razzball Projections'!$B$2:$W$322,8,FALSE)</f>
        <v>0</v>
      </c>
      <c r="K120" s="1">
        <f>VLOOKUP(B120,'Razzball Projections'!$B$2:$W$322,9,FALSE)</f>
        <v>0</v>
      </c>
      <c r="L120" s="1">
        <f>VLOOKUP(B120,'Razzball Projections'!$B$2:$W$322,10,FALSE)</f>
        <v>0</v>
      </c>
      <c r="M120" s="1">
        <f>VLOOKUP(B120,'Razzball Projections'!$B$2:$W$322,11,FALSE)</f>
        <v>0</v>
      </c>
      <c r="N120" s="1">
        <f>VLOOKUP(B120,'Razzball Projections'!$B$2:$W$322,12,FALSE)</f>
        <v>0</v>
      </c>
      <c r="O120" s="1">
        <f>VLOOKUP(B120,'Razzball Projections'!$B$2:$W$322,13,FALSE)</f>
        <v>1</v>
      </c>
      <c r="P120" s="1">
        <f>VLOOKUP(B120,'Razzball Projections'!$B$2:$W$322,14,FALSE)</f>
        <v>63</v>
      </c>
      <c r="Q120" s="1">
        <f>VLOOKUP(B120,'Razzball Projections'!$B$2:$W$322,15,FALSE)</f>
        <v>782</v>
      </c>
      <c r="R120" s="1">
        <f>VLOOKUP(B120,'Razzball Projections'!$B$2:$W$322,16,FALSE)</f>
        <v>3</v>
      </c>
      <c r="S120" s="8">
        <f>VLOOKUP(B120,'Razzball Projections'!$B$2:$W$322,17,FALSE)</f>
        <v>97</v>
      </c>
      <c r="T120" s="8">
        <f>VLOOKUP(B120,'Razzball Projections'!$B$2:$W$322,18,FALSE)</f>
        <v>128.5</v>
      </c>
      <c r="U120" s="8">
        <f>VLOOKUP(B120,'Razzball Projections'!$B$2:$W$322,19,FALSE)</f>
        <v>160</v>
      </c>
      <c r="V120" s="7">
        <f>VLOOKUP(B120,'Razzball Projections'!$B$2:$W$322,20,FALSE)</f>
        <v>1</v>
      </c>
      <c r="W120" s="7">
        <f>VLOOKUP(B120,'Razzball Projections'!$B$2:$W$322,21,FALSE)</f>
        <v>1</v>
      </c>
      <c r="X120" s="7">
        <f>VLOOKUP(B120,'Razzball Projections'!$B$2:$W$322,22,FALSE)</f>
        <v>1</v>
      </c>
    </row>
    <row r="121" spans="1:24">
      <c r="A121" s="6">
        <v>119</v>
      </c>
      <c r="B121" s="3" t="str">
        <f>'Razzball Projections'!B120</f>
        <v>Dexter McCluster</v>
      </c>
      <c r="C121" s="1" t="str">
        <f>VLOOKUP(B121,'Razzball Projections'!$B$2:$W$322,2,FALSE)</f>
        <v>RB</v>
      </c>
      <c r="D121" s="1" t="str">
        <f>VLOOKUP(B121,'Razzball Projections'!$B$2:$W$322,3,FALSE)</f>
        <v>TEN</v>
      </c>
      <c r="E121" s="4">
        <f>VLOOKUP(B121,'Cheat Sheet'!$B$3:$E$323,4,FALSE)</f>
        <v>0</v>
      </c>
      <c r="F121" s="1">
        <f>VLOOKUP(B121,'Razzball Projections'!$B$2:$W$322,4,FALSE)</f>
        <v>0</v>
      </c>
      <c r="G121" s="1">
        <f>VLOOKUP(B121,'Razzball Projections'!$B$2:$W$322,5,FALSE)</f>
        <v>0</v>
      </c>
      <c r="H121" s="1">
        <f>VLOOKUP(B121,'Razzball Projections'!$B$2:$W$322,6,FALSE)</f>
        <v>0</v>
      </c>
      <c r="I121" s="1">
        <f>VLOOKUP(B121,'Razzball Projections'!$B$2:$W$322,7,FALSE)</f>
        <v>0</v>
      </c>
      <c r="J121" s="1">
        <f>VLOOKUP(B121,'Razzball Projections'!$B$2:$W$322,8,FALSE)</f>
        <v>0</v>
      </c>
      <c r="K121" s="1">
        <f>VLOOKUP(B121,'Razzball Projections'!$B$2:$W$322,9,FALSE)</f>
        <v>0</v>
      </c>
      <c r="L121" s="1">
        <f>VLOOKUP(B121,'Razzball Projections'!$B$2:$W$322,10,FALSE)</f>
        <v>78</v>
      </c>
      <c r="M121" s="1">
        <f>VLOOKUP(B121,'Razzball Projections'!$B$2:$W$322,11,FALSE)</f>
        <v>341</v>
      </c>
      <c r="N121" s="1">
        <f>VLOOKUP(B121,'Razzball Projections'!$B$2:$W$322,12,FALSE)</f>
        <v>3</v>
      </c>
      <c r="O121" s="1">
        <f>VLOOKUP(B121,'Razzball Projections'!$B$2:$W$322,13,FALSE)</f>
        <v>2</v>
      </c>
      <c r="P121" s="1">
        <f>VLOOKUP(B121,'Razzball Projections'!$B$2:$W$322,14,FALSE)</f>
        <v>54</v>
      </c>
      <c r="Q121" s="1">
        <f>VLOOKUP(B121,'Razzball Projections'!$B$2:$W$322,15,FALSE)</f>
        <v>478</v>
      </c>
      <c r="R121" s="1">
        <f>VLOOKUP(B121,'Razzball Projections'!$B$2:$W$322,16,FALSE)</f>
        <v>2</v>
      </c>
      <c r="S121" s="8">
        <f>VLOOKUP(B121,'Razzball Projections'!$B$2:$W$322,17,FALSE)</f>
        <v>105.9</v>
      </c>
      <c r="T121" s="8">
        <f>VLOOKUP(B121,'Razzball Projections'!$B$2:$W$322,18,FALSE)</f>
        <v>132.9</v>
      </c>
      <c r="U121" s="8">
        <f>VLOOKUP(B121,'Razzball Projections'!$B$2:$W$322,19,FALSE)</f>
        <v>159.9</v>
      </c>
      <c r="V121" s="7">
        <f>VLOOKUP(B121,'Razzball Projections'!$B$2:$W$322,20,FALSE)</f>
        <v>1</v>
      </c>
      <c r="W121" s="7">
        <f>VLOOKUP(B121,'Razzball Projections'!$B$2:$W$322,21,FALSE)</f>
        <v>2</v>
      </c>
      <c r="X121" s="7">
        <f>VLOOKUP(B121,'Razzball Projections'!$B$2:$W$322,22,FALSE)</f>
        <v>3</v>
      </c>
    </row>
    <row r="122" spans="1:24">
      <c r="A122" s="6">
        <v>120</v>
      </c>
      <c r="B122" s="3" t="str">
        <f>'Razzball Projections'!B121</f>
        <v>Martellus Bennett</v>
      </c>
      <c r="C122" s="1" t="str">
        <f>VLOOKUP(B122,'Razzball Projections'!$B$2:$W$322,2,FALSE)</f>
        <v>TE</v>
      </c>
      <c r="D122" s="1" t="str">
        <f>VLOOKUP(B122,'Razzball Projections'!$B$2:$W$322,3,FALSE)</f>
        <v>CHI</v>
      </c>
      <c r="E122" s="4">
        <f>VLOOKUP(B122,'Cheat Sheet'!$B$3:$E$323,4,FALSE)</f>
        <v>0</v>
      </c>
      <c r="F122" s="1">
        <f>VLOOKUP(B122,'Razzball Projections'!$B$2:$W$322,4,FALSE)</f>
        <v>0</v>
      </c>
      <c r="G122" s="1">
        <f>VLOOKUP(B122,'Razzball Projections'!$B$2:$W$322,5,FALSE)</f>
        <v>0</v>
      </c>
      <c r="H122" s="1">
        <f>VLOOKUP(B122,'Razzball Projections'!$B$2:$W$322,6,FALSE)</f>
        <v>0</v>
      </c>
      <c r="I122" s="1">
        <f>VLOOKUP(B122,'Razzball Projections'!$B$2:$W$322,7,FALSE)</f>
        <v>0</v>
      </c>
      <c r="J122" s="1">
        <f>VLOOKUP(B122,'Razzball Projections'!$B$2:$W$322,8,FALSE)</f>
        <v>0</v>
      </c>
      <c r="K122" s="1">
        <f>VLOOKUP(B122,'Razzball Projections'!$B$2:$W$322,9,FALSE)</f>
        <v>0</v>
      </c>
      <c r="L122" s="1">
        <f>VLOOKUP(B122,'Razzball Projections'!$B$2:$W$322,10,FALSE)</f>
        <v>0</v>
      </c>
      <c r="M122" s="1">
        <f>VLOOKUP(B122,'Razzball Projections'!$B$2:$W$322,11,FALSE)</f>
        <v>0</v>
      </c>
      <c r="N122" s="1">
        <f>VLOOKUP(B122,'Razzball Projections'!$B$2:$W$322,12,FALSE)</f>
        <v>0</v>
      </c>
      <c r="O122" s="1">
        <f>VLOOKUP(B122,'Razzball Projections'!$B$2:$W$322,13,FALSE)</f>
        <v>1</v>
      </c>
      <c r="P122" s="1">
        <f>VLOOKUP(B122,'Razzball Projections'!$B$2:$W$322,14,FALSE)</f>
        <v>64</v>
      </c>
      <c r="Q122" s="1">
        <f>VLOOKUP(B122,'Razzball Projections'!$B$2:$W$322,15,FALSE)</f>
        <v>713</v>
      </c>
      <c r="R122" s="1">
        <f>VLOOKUP(B122,'Razzball Projections'!$B$2:$W$322,16,FALSE)</f>
        <v>4</v>
      </c>
      <c r="S122" s="8">
        <f>VLOOKUP(B122,'Razzball Projections'!$B$2:$W$322,17,FALSE)</f>
        <v>94.3</v>
      </c>
      <c r="T122" s="8">
        <f>VLOOKUP(B122,'Razzball Projections'!$B$2:$W$322,18,FALSE)</f>
        <v>126.3</v>
      </c>
      <c r="U122" s="8">
        <f>VLOOKUP(B122,'Razzball Projections'!$B$2:$W$322,19,FALSE)</f>
        <v>158.30000000000001</v>
      </c>
      <c r="V122" s="7">
        <f>VLOOKUP(B122,'Razzball Projections'!$B$2:$W$322,20,FALSE)</f>
        <v>6</v>
      </c>
      <c r="W122" s="7">
        <f>VLOOKUP(B122,'Razzball Projections'!$B$2:$W$322,21,FALSE)</f>
        <v>7</v>
      </c>
      <c r="X122" s="7">
        <f>VLOOKUP(B122,'Razzball Projections'!$B$2:$W$322,22,FALSE)</f>
        <v>8</v>
      </c>
    </row>
    <row r="123" spans="1:24">
      <c r="A123" s="6">
        <v>121</v>
      </c>
      <c r="B123" s="3" t="str">
        <f>'Razzball Projections'!B122</f>
        <v>Dwayne Allen</v>
      </c>
      <c r="C123" s="1" t="str">
        <f>VLOOKUP(B123,'Razzball Projections'!$B$2:$W$322,2,FALSE)</f>
        <v>TE</v>
      </c>
      <c r="D123" s="1" t="str">
        <f>VLOOKUP(B123,'Razzball Projections'!$B$2:$W$322,3,FALSE)</f>
        <v>IND</v>
      </c>
      <c r="E123" s="4">
        <f>VLOOKUP(B123,'Cheat Sheet'!$B$3:$E$323,4,FALSE)</f>
        <v>0</v>
      </c>
      <c r="F123" s="1">
        <f>VLOOKUP(B123,'Razzball Projections'!$B$2:$W$322,4,FALSE)</f>
        <v>0</v>
      </c>
      <c r="G123" s="1">
        <f>VLOOKUP(B123,'Razzball Projections'!$B$2:$W$322,5,FALSE)</f>
        <v>0</v>
      </c>
      <c r="H123" s="1">
        <f>VLOOKUP(B123,'Razzball Projections'!$B$2:$W$322,6,FALSE)</f>
        <v>0</v>
      </c>
      <c r="I123" s="1">
        <f>VLOOKUP(B123,'Razzball Projections'!$B$2:$W$322,7,FALSE)</f>
        <v>0</v>
      </c>
      <c r="J123" s="1">
        <f>VLOOKUP(B123,'Razzball Projections'!$B$2:$W$322,8,FALSE)</f>
        <v>0</v>
      </c>
      <c r="K123" s="1">
        <f>VLOOKUP(B123,'Razzball Projections'!$B$2:$W$322,9,FALSE)</f>
        <v>0</v>
      </c>
      <c r="L123" s="1">
        <f>VLOOKUP(B123,'Razzball Projections'!$B$2:$W$322,10,FALSE)</f>
        <v>0</v>
      </c>
      <c r="M123" s="1">
        <f>VLOOKUP(B123,'Razzball Projections'!$B$2:$W$322,11,FALSE)</f>
        <v>0</v>
      </c>
      <c r="N123" s="1">
        <f>VLOOKUP(B123,'Razzball Projections'!$B$2:$W$322,12,FALSE)</f>
        <v>0</v>
      </c>
      <c r="O123" s="1">
        <f>VLOOKUP(B123,'Razzball Projections'!$B$2:$W$322,13,FALSE)</f>
        <v>0</v>
      </c>
      <c r="P123" s="1">
        <f>VLOOKUP(B123,'Razzball Projections'!$B$2:$W$322,14,FALSE)</f>
        <v>56</v>
      </c>
      <c r="Q123" s="1">
        <f>VLOOKUP(B123,'Razzball Projections'!$B$2:$W$322,15,FALSE)</f>
        <v>720</v>
      </c>
      <c r="R123" s="1">
        <f>VLOOKUP(B123,'Razzball Projections'!$B$2:$W$322,16,FALSE)</f>
        <v>5</v>
      </c>
      <c r="S123" s="8">
        <f>VLOOKUP(B123,'Razzball Projections'!$B$2:$W$322,17,FALSE)</f>
        <v>102</v>
      </c>
      <c r="T123" s="8">
        <f>VLOOKUP(B123,'Razzball Projections'!$B$2:$W$322,18,FALSE)</f>
        <v>130</v>
      </c>
      <c r="U123" s="8">
        <f>VLOOKUP(B123,'Razzball Projections'!$B$2:$W$322,19,FALSE)</f>
        <v>158</v>
      </c>
      <c r="V123" s="7">
        <f>VLOOKUP(B123,'Razzball Projections'!$B$2:$W$322,20,FALSE)</f>
        <v>0</v>
      </c>
      <c r="W123" s="7">
        <f>VLOOKUP(B123,'Razzball Projections'!$B$2:$W$322,21,FALSE)</f>
        <v>0</v>
      </c>
      <c r="X123" s="7">
        <f>VLOOKUP(B123,'Razzball Projections'!$B$2:$W$322,22,FALSE)</f>
        <v>0</v>
      </c>
    </row>
    <row r="124" spans="1:24">
      <c r="A124" s="6">
        <v>122</v>
      </c>
      <c r="B124" s="3" t="str">
        <f>'Razzball Projections'!B123</f>
        <v>Jarrett Boykin</v>
      </c>
      <c r="C124" s="1" t="str">
        <f>VLOOKUP(B124,'Razzball Projections'!$B$2:$W$322,2,FALSE)</f>
        <v>WR</v>
      </c>
      <c r="D124" s="1" t="str">
        <f>VLOOKUP(B124,'Razzball Projections'!$B$2:$W$322,3,FALSE)</f>
        <v>GB</v>
      </c>
      <c r="E124" s="4">
        <f>VLOOKUP(B124,'Cheat Sheet'!$B$3:$E$323,4,FALSE)</f>
        <v>0</v>
      </c>
      <c r="F124" s="1">
        <f>VLOOKUP(B124,'Razzball Projections'!$B$2:$W$322,4,FALSE)</f>
        <v>0</v>
      </c>
      <c r="G124" s="1">
        <f>VLOOKUP(B124,'Razzball Projections'!$B$2:$W$322,5,FALSE)</f>
        <v>0</v>
      </c>
      <c r="H124" s="1">
        <f>VLOOKUP(B124,'Razzball Projections'!$B$2:$W$322,6,FALSE)</f>
        <v>0</v>
      </c>
      <c r="I124" s="1">
        <f>VLOOKUP(B124,'Razzball Projections'!$B$2:$W$322,7,FALSE)</f>
        <v>0</v>
      </c>
      <c r="J124" s="1">
        <f>VLOOKUP(B124,'Razzball Projections'!$B$2:$W$322,8,FALSE)</f>
        <v>0</v>
      </c>
      <c r="K124" s="1">
        <f>VLOOKUP(B124,'Razzball Projections'!$B$2:$W$322,9,FALSE)</f>
        <v>0</v>
      </c>
      <c r="L124" s="1">
        <f>VLOOKUP(B124,'Razzball Projections'!$B$2:$W$322,10,FALSE)</f>
        <v>0</v>
      </c>
      <c r="M124" s="1">
        <f>VLOOKUP(B124,'Razzball Projections'!$B$2:$W$322,11,FALSE)</f>
        <v>0</v>
      </c>
      <c r="N124" s="1">
        <f>VLOOKUP(B124,'Razzball Projections'!$B$2:$W$322,12,FALSE)</f>
        <v>0</v>
      </c>
      <c r="O124" s="1">
        <f>VLOOKUP(B124,'Razzball Projections'!$B$2:$W$322,13,FALSE)</f>
        <v>1</v>
      </c>
      <c r="P124" s="1">
        <f>VLOOKUP(B124,'Razzball Projections'!$B$2:$W$322,14,FALSE)</f>
        <v>55</v>
      </c>
      <c r="Q124" s="1">
        <f>VLOOKUP(B124,'Razzball Projections'!$B$2:$W$322,15,FALSE)</f>
        <v>724</v>
      </c>
      <c r="R124" s="1">
        <f>VLOOKUP(B124,'Razzball Projections'!$B$2:$W$322,16,FALSE)</f>
        <v>5</v>
      </c>
      <c r="S124" s="8">
        <f>VLOOKUP(B124,'Razzball Projections'!$B$2:$W$322,17,FALSE)</f>
        <v>101.4</v>
      </c>
      <c r="T124" s="8">
        <f>VLOOKUP(B124,'Razzball Projections'!$B$2:$W$322,18,FALSE)</f>
        <v>128.9</v>
      </c>
      <c r="U124" s="8">
        <f>VLOOKUP(B124,'Razzball Projections'!$B$2:$W$322,19,FALSE)</f>
        <v>156.4</v>
      </c>
      <c r="V124" s="7">
        <f>VLOOKUP(B124,'Razzball Projections'!$B$2:$W$322,20,FALSE)</f>
        <v>3</v>
      </c>
      <c r="W124" s="7">
        <f>VLOOKUP(B124,'Razzball Projections'!$B$2:$W$322,21,FALSE)</f>
        <v>3</v>
      </c>
      <c r="X124" s="7">
        <f>VLOOKUP(B124,'Razzball Projections'!$B$2:$W$322,22,FALSE)</f>
        <v>3</v>
      </c>
    </row>
    <row r="125" spans="1:24">
      <c r="A125" s="6">
        <v>123</v>
      </c>
      <c r="B125" s="3" t="str">
        <f>'Razzball Projections'!B124</f>
        <v>Steve Smith</v>
      </c>
      <c r="C125" s="1" t="str">
        <f>VLOOKUP(B125,'Razzball Projections'!$B$2:$W$322,2,FALSE)</f>
        <v>WR</v>
      </c>
      <c r="D125" s="1" t="str">
        <f>VLOOKUP(B125,'Razzball Projections'!$B$2:$W$322,3,FALSE)</f>
        <v>BAL</v>
      </c>
      <c r="E125" s="4">
        <f>VLOOKUP(B125,'Cheat Sheet'!$B$3:$E$323,4,FALSE)</f>
        <v>0</v>
      </c>
      <c r="F125" s="1">
        <f>VLOOKUP(B125,'Razzball Projections'!$B$2:$W$322,4,FALSE)</f>
        <v>0</v>
      </c>
      <c r="G125" s="1">
        <f>VLOOKUP(B125,'Razzball Projections'!$B$2:$W$322,5,FALSE)</f>
        <v>0</v>
      </c>
      <c r="H125" s="1">
        <f>VLOOKUP(B125,'Razzball Projections'!$B$2:$W$322,6,FALSE)</f>
        <v>0</v>
      </c>
      <c r="I125" s="1">
        <f>VLOOKUP(B125,'Razzball Projections'!$B$2:$W$322,7,FALSE)</f>
        <v>0</v>
      </c>
      <c r="J125" s="1">
        <f>VLOOKUP(B125,'Razzball Projections'!$B$2:$W$322,8,FALSE)</f>
        <v>0</v>
      </c>
      <c r="K125" s="1">
        <f>VLOOKUP(B125,'Razzball Projections'!$B$2:$W$322,9,FALSE)</f>
        <v>0</v>
      </c>
      <c r="L125" s="1">
        <f>VLOOKUP(B125,'Razzball Projections'!$B$2:$W$322,10,FALSE)</f>
        <v>0</v>
      </c>
      <c r="M125" s="1">
        <f>VLOOKUP(B125,'Razzball Projections'!$B$2:$W$322,11,FALSE)</f>
        <v>0</v>
      </c>
      <c r="N125" s="1">
        <f>VLOOKUP(B125,'Razzball Projections'!$B$2:$W$322,12,FALSE)</f>
        <v>0</v>
      </c>
      <c r="O125" s="1">
        <f>VLOOKUP(B125,'Razzball Projections'!$B$2:$W$322,13,FALSE)</f>
        <v>2</v>
      </c>
      <c r="P125" s="1">
        <f>VLOOKUP(B125,'Razzball Projections'!$B$2:$W$322,14,FALSE)</f>
        <v>58</v>
      </c>
      <c r="Q125" s="1">
        <f>VLOOKUP(B125,'Razzball Projections'!$B$2:$W$322,15,FALSE)</f>
        <v>743</v>
      </c>
      <c r="R125" s="1">
        <f>VLOOKUP(B125,'Razzball Projections'!$B$2:$W$322,16,FALSE)</f>
        <v>5</v>
      </c>
      <c r="S125" s="8">
        <f>VLOOKUP(B125,'Razzball Projections'!$B$2:$W$322,17,FALSE)</f>
        <v>98.3</v>
      </c>
      <c r="T125" s="8">
        <f>VLOOKUP(B125,'Razzball Projections'!$B$2:$W$322,18,FALSE)</f>
        <v>127.3</v>
      </c>
      <c r="U125" s="8">
        <f>VLOOKUP(B125,'Razzball Projections'!$B$2:$W$322,19,FALSE)</f>
        <v>156.30000000000001</v>
      </c>
      <c r="V125" s="7">
        <f>VLOOKUP(B125,'Razzball Projections'!$B$2:$W$322,20,FALSE)</f>
        <v>0</v>
      </c>
      <c r="W125" s="7">
        <f>VLOOKUP(B125,'Razzball Projections'!$B$2:$W$322,21,FALSE)</f>
        <v>0</v>
      </c>
      <c r="X125" s="7">
        <f>VLOOKUP(B125,'Razzball Projections'!$B$2:$W$322,22,FALSE)</f>
        <v>0</v>
      </c>
    </row>
    <row r="126" spans="1:24">
      <c r="A126" s="6">
        <v>124</v>
      </c>
      <c r="B126" s="3" t="str">
        <f>'Razzball Projections'!B125</f>
        <v>Ben Tate</v>
      </c>
      <c r="C126" s="1" t="str">
        <f>VLOOKUP(B126,'Razzball Projections'!$B$2:$W$322,2,FALSE)</f>
        <v>RB</v>
      </c>
      <c r="D126" s="1" t="str">
        <f>VLOOKUP(B126,'Razzball Projections'!$B$2:$W$322,3,FALSE)</f>
        <v>CLE</v>
      </c>
      <c r="E126" s="4">
        <f>VLOOKUP(B126,'Cheat Sheet'!$B$3:$E$323,4,FALSE)</f>
        <v>0</v>
      </c>
      <c r="F126" s="1">
        <f>VLOOKUP(B126,'Razzball Projections'!$B$2:$W$322,4,FALSE)</f>
        <v>0</v>
      </c>
      <c r="G126" s="1">
        <f>VLOOKUP(B126,'Razzball Projections'!$B$2:$W$322,5,FALSE)</f>
        <v>0</v>
      </c>
      <c r="H126" s="1">
        <f>VLOOKUP(B126,'Razzball Projections'!$B$2:$W$322,6,FALSE)</f>
        <v>0</v>
      </c>
      <c r="I126" s="1">
        <f>VLOOKUP(B126,'Razzball Projections'!$B$2:$W$322,7,FALSE)</f>
        <v>0</v>
      </c>
      <c r="J126" s="1">
        <f>VLOOKUP(B126,'Razzball Projections'!$B$2:$W$322,8,FALSE)</f>
        <v>0</v>
      </c>
      <c r="K126" s="1">
        <f>VLOOKUP(B126,'Razzball Projections'!$B$2:$W$322,9,FALSE)</f>
        <v>0</v>
      </c>
      <c r="L126" s="1">
        <f>VLOOKUP(B126,'Razzball Projections'!$B$2:$W$322,10,FALSE)</f>
        <v>201</v>
      </c>
      <c r="M126" s="1">
        <f>VLOOKUP(B126,'Razzball Projections'!$B$2:$W$322,11,FALSE)</f>
        <v>849</v>
      </c>
      <c r="N126" s="1">
        <f>VLOOKUP(B126,'Razzball Projections'!$B$2:$W$322,12,FALSE)</f>
        <v>5</v>
      </c>
      <c r="O126" s="1">
        <f>VLOOKUP(B126,'Razzball Projections'!$B$2:$W$322,13,FALSE)</f>
        <v>3</v>
      </c>
      <c r="P126" s="1">
        <f>VLOOKUP(B126,'Razzball Projections'!$B$2:$W$322,14,FALSE)</f>
        <v>23</v>
      </c>
      <c r="Q126" s="1">
        <f>VLOOKUP(B126,'Razzball Projections'!$B$2:$W$322,15,FALSE)</f>
        <v>176</v>
      </c>
      <c r="R126" s="1">
        <f>VLOOKUP(B126,'Razzball Projections'!$B$2:$W$322,16,FALSE)</f>
        <v>1</v>
      </c>
      <c r="S126" s="8">
        <f>VLOOKUP(B126,'Razzball Projections'!$B$2:$W$322,17,FALSE)</f>
        <v>132.5</v>
      </c>
      <c r="T126" s="8">
        <f>VLOOKUP(B126,'Razzball Projections'!$B$2:$W$322,18,FALSE)</f>
        <v>144</v>
      </c>
      <c r="U126" s="8">
        <f>VLOOKUP(B126,'Razzball Projections'!$B$2:$W$322,19,FALSE)</f>
        <v>155.5</v>
      </c>
      <c r="V126" s="7">
        <f>VLOOKUP(B126,'Razzball Projections'!$B$2:$W$322,20,FALSE)</f>
        <v>15</v>
      </c>
      <c r="W126" s="7">
        <f>VLOOKUP(B126,'Razzball Projections'!$B$2:$W$322,21,FALSE)</f>
        <v>14</v>
      </c>
      <c r="X126" s="7">
        <f>VLOOKUP(B126,'Razzball Projections'!$B$2:$W$322,22,FALSE)</f>
        <v>11</v>
      </c>
    </row>
    <row r="127" spans="1:24">
      <c r="A127" s="6">
        <v>125</v>
      </c>
      <c r="B127" s="3" t="str">
        <f>'Razzball Projections'!B126</f>
        <v>Marques Colston</v>
      </c>
      <c r="C127" s="1" t="str">
        <f>VLOOKUP(B127,'Razzball Projections'!$B$2:$W$322,2,FALSE)</f>
        <v>WR</v>
      </c>
      <c r="D127" s="1" t="str">
        <f>VLOOKUP(B127,'Razzball Projections'!$B$2:$W$322,3,FALSE)</f>
        <v>NO</v>
      </c>
      <c r="E127" s="4">
        <f>VLOOKUP(B127,'Cheat Sheet'!$B$3:$E$323,4,FALSE)</f>
        <v>0</v>
      </c>
      <c r="F127" s="1">
        <f>VLOOKUP(B127,'Razzball Projections'!$B$2:$W$322,4,FALSE)</f>
        <v>0</v>
      </c>
      <c r="G127" s="1">
        <f>VLOOKUP(B127,'Razzball Projections'!$B$2:$W$322,5,FALSE)</f>
        <v>0</v>
      </c>
      <c r="H127" s="1">
        <f>VLOOKUP(B127,'Razzball Projections'!$B$2:$W$322,6,FALSE)</f>
        <v>0</v>
      </c>
      <c r="I127" s="1">
        <f>VLOOKUP(B127,'Razzball Projections'!$B$2:$W$322,7,FALSE)</f>
        <v>0</v>
      </c>
      <c r="J127" s="1">
        <f>VLOOKUP(B127,'Razzball Projections'!$B$2:$W$322,8,FALSE)</f>
        <v>0</v>
      </c>
      <c r="K127" s="1">
        <f>VLOOKUP(B127,'Razzball Projections'!$B$2:$W$322,9,FALSE)</f>
        <v>0</v>
      </c>
      <c r="L127" s="1">
        <f>VLOOKUP(B127,'Razzball Projections'!$B$2:$W$322,10,FALSE)</f>
        <v>0</v>
      </c>
      <c r="M127" s="1">
        <f>VLOOKUP(B127,'Razzball Projections'!$B$2:$W$322,11,FALSE)</f>
        <v>0</v>
      </c>
      <c r="N127" s="1">
        <f>VLOOKUP(B127,'Razzball Projections'!$B$2:$W$322,12,FALSE)</f>
        <v>0</v>
      </c>
      <c r="O127" s="1">
        <f>VLOOKUP(B127,'Razzball Projections'!$B$2:$W$322,13,FALSE)</f>
        <v>1</v>
      </c>
      <c r="P127" s="1">
        <f>VLOOKUP(B127,'Razzball Projections'!$B$2:$W$322,14,FALSE)</f>
        <v>58</v>
      </c>
      <c r="Q127" s="1">
        <f>VLOOKUP(B127,'Razzball Projections'!$B$2:$W$322,15,FALSE)</f>
        <v>681</v>
      </c>
      <c r="R127" s="1">
        <f>VLOOKUP(B127,'Razzball Projections'!$B$2:$W$322,16,FALSE)</f>
        <v>5</v>
      </c>
      <c r="S127" s="8">
        <f>VLOOKUP(B127,'Razzball Projections'!$B$2:$W$322,17,FALSE)</f>
        <v>97.1</v>
      </c>
      <c r="T127" s="8">
        <f>VLOOKUP(B127,'Razzball Projections'!$B$2:$W$322,18,FALSE)</f>
        <v>126.1</v>
      </c>
      <c r="U127" s="8">
        <f>VLOOKUP(B127,'Razzball Projections'!$B$2:$W$322,19,FALSE)</f>
        <v>155.1</v>
      </c>
      <c r="V127" s="7">
        <f>VLOOKUP(B127,'Razzball Projections'!$B$2:$W$322,20,FALSE)</f>
        <v>13</v>
      </c>
      <c r="W127" s="7">
        <f>VLOOKUP(B127,'Razzball Projections'!$B$2:$W$322,21,FALSE)</f>
        <v>16</v>
      </c>
      <c r="X127" s="7">
        <f>VLOOKUP(B127,'Razzball Projections'!$B$2:$W$322,22,FALSE)</f>
        <v>18</v>
      </c>
    </row>
    <row r="128" spans="1:24">
      <c r="A128" s="6">
        <v>126</v>
      </c>
      <c r="B128" s="3" t="str">
        <f>'Razzball Projections'!B127</f>
        <v>Zach Ertz</v>
      </c>
      <c r="C128" s="1" t="str">
        <f>VLOOKUP(B128,'Razzball Projections'!$B$2:$W$322,2,FALSE)</f>
        <v>TE</v>
      </c>
      <c r="D128" s="1" t="str">
        <f>VLOOKUP(B128,'Razzball Projections'!$B$2:$W$322,3,FALSE)</f>
        <v>PHI</v>
      </c>
      <c r="E128" s="4">
        <f>VLOOKUP(B128,'Cheat Sheet'!$B$3:$E$323,4,FALSE)</f>
        <v>0</v>
      </c>
      <c r="F128" s="1">
        <f>VLOOKUP(B128,'Razzball Projections'!$B$2:$W$322,4,FALSE)</f>
        <v>0</v>
      </c>
      <c r="G128" s="1">
        <f>VLOOKUP(B128,'Razzball Projections'!$B$2:$W$322,5,FALSE)</f>
        <v>0</v>
      </c>
      <c r="H128" s="1">
        <f>VLOOKUP(B128,'Razzball Projections'!$B$2:$W$322,6,FALSE)</f>
        <v>0</v>
      </c>
      <c r="I128" s="1">
        <f>VLOOKUP(B128,'Razzball Projections'!$B$2:$W$322,7,FALSE)</f>
        <v>0</v>
      </c>
      <c r="J128" s="1">
        <f>VLOOKUP(B128,'Razzball Projections'!$B$2:$W$322,8,FALSE)</f>
        <v>0</v>
      </c>
      <c r="K128" s="1">
        <f>VLOOKUP(B128,'Razzball Projections'!$B$2:$W$322,9,FALSE)</f>
        <v>0</v>
      </c>
      <c r="L128" s="1">
        <f>VLOOKUP(B128,'Razzball Projections'!$B$2:$W$322,10,FALSE)</f>
        <v>0</v>
      </c>
      <c r="M128" s="1">
        <f>VLOOKUP(B128,'Razzball Projections'!$B$2:$W$322,11,FALSE)</f>
        <v>0</v>
      </c>
      <c r="N128" s="1">
        <f>VLOOKUP(B128,'Razzball Projections'!$B$2:$W$322,12,FALSE)</f>
        <v>0</v>
      </c>
      <c r="O128" s="1">
        <f>VLOOKUP(B128,'Razzball Projections'!$B$2:$W$322,13,FALSE)</f>
        <v>1</v>
      </c>
      <c r="P128" s="1">
        <f>VLOOKUP(B128,'Razzball Projections'!$B$2:$W$322,14,FALSE)</f>
        <v>55</v>
      </c>
      <c r="Q128" s="1">
        <f>VLOOKUP(B128,'Razzball Projections'!$B$2:$W$322,15,FALSE)</f>
        <v>707</v>
      </c>
      <c r="R128" s="1">
        <f>VLOOKUP(B128,'Razzball Projections'!$B$2:$W$322,16,FALSE)</f>
        <v>5</v>
      </c>
      <c r="S128" s="8">
        <f>VLOOKUP(B128,'Razzball Projections'!$B$2:$W$322,17,FALSE)</f>
        <v>99.7</v>
      </c>
      <c r="T128" s="8">
        <f>VLOOKUP(B128,'Razzball Projections'!$B$2:$W$322,18,FALSE)</f>
        <v>127.2</v>
      </c>
      <c r="U128" s="8">
        <f>VLOOKUP(B128,'Razzball Projections'!$B$2:$W$322,19,FALSE)</f>
        <v>154.69999999999999</v>
      </c>
      <c r="V128" s="7">
        <f>VLOOKUP(B128,'Razzball Projections'!$B$2:$W$322,20,FALSE)</f>
        <v>8</v>
      </c>
      <c r="W128" s="7">
        <f>VLOOKUP(B128,'Razzball Projections'!$B$2:$W$322,21,FALSE)</f>
        <v>8</v>
      </c>
      <c r="X128" s="7">
        <f>VLOOKUP(B128,'Razzball Projections'!$B$2:$W$322,22,FALSE)</f>
        <v>8</v>
      </c>
    </row>
    <row r="129" spans="1:24">
      <c r="A129" s="6">
        <v>127</v>
      </c>
      <c r="B129" s="3" t="str">
        <f>'Razzball Projections'!B128</f>
        <v>Vernon Davis</v>
      </c>
      <c r="C129" s="1" t="str">
        <f>VLOOKUP(B129,'Razzball Projections'!$B$2:$W$322,2,FALSE)</f>
        <v>TE</v>
      </c>
      <c r="D129" s="1" t="str">
        <f>VLOOKUP(B129,'Razzball Projections'!$B$2:$W$322,3,FALSE)</f>
        <v>SF</v>
      </c>
      <c r="E129" s="4">
        <f>VLOOKUP(B129,'Cheat Sheet'!$B$3:$E$323,4,FALSE)</f>
        <v>0</v>
      </c>
      <c r="F129" s="1">
        <f>VLOOKUP(B129,'Razzball Projections'!$B$2:$W$322,4,FALSE)</f>
        <v>0</v>
      </c>
      <c r="G129" s="1">
        <f>VLOOKUP(B129,'Razzball Projections'!$B$2:$W$322,5,FALSE)</f>
        <v>0</v>
      </c>
      <c r="H129" s="1">
        <f>VLOOKUP(B129,'Razzball Projections'!$B$2:$W$322,6,FALSE)</f>
        <v>0</v>
      </c>
      <c r="I129" s="1">
        <f>VLOOKUP(B129,'Razzball Projections'!$B$2:$W$322,7,FALSE)</f>
        <v>0</v>
      </c>
      <c r="J129" s="1">
        <f>VLOOKUP(B129,'Razzball Projections'!$B$2:$W$322,8,FALSE)</f>
        <v>0</v>
      </c>
      <c r="K129" s="1">
        <f>VLOOKUP(B129,'Razzball Projections'!$B$2:$W$322,9,FALSE)</f>
        <v>0</v>
      </c>
      <c r="L129" s="1">
        <f>VLOOKUP(B129,'Razzball Projections'!$B$2:$W$322,10,FALSE)</f>
        <v>0</v>
      </c>
      <c r="M129" s="1">
        <f>VLOOKUP(B129,'Razzball Projections'!$B$2:$W$322,11,FALSE)</f>
        <v>0</v>
      </c>
      <c r="N129" s="1">
        <f>VLOOKUP(B129,'Razzball Projections'!$B$2:$W$322,12,FALSE)</f>
        <v>0</v>
      </c>
      <c r="O129" s="1">
        <f>VLOOKUP(B129,'Razzball Projections'!$B$2:$W$322,13,FALSE)</f>
        <v>1</v>
      </c>
      <c r="P129" s="1">
        <f>VLOOKUP(B129,'Razzball Projections'!$B$2:$W$322,14,FALSE)</f>
        <v>51</v>
      </c>
      <c r="Q129" s="1">
        <f>VLOOKUP(B129,'Razzball Projections'!$B$2:$W$322,15,FALSE)</f>
        <v>676</v>
      </c>
      <c r="R129" s="1">
        <f>VLOOKUP(B129,'Razzball Projections'!$B$2:$W$322,16,FALSE)</f>
        <v>6</v>
      </c>
      <c r="S129" s="8">
        <f>VLOOKUP(B129,'Razzball Projections'!$B$2:$W$322,17,FALSE)</f>
        <v>102.6</v>
      </c>
      <c r="T129" s="8">
        <f>VLOOKUP(B129,'Razzball Projections'!$B$2:$W$322,18,FALSE)</f>
        <v>128.1</v>
      </c>
      <c r="U129" s="8">
        <f>VLOOKUP(B129,'Razzball Projections'!$B$2:$W$322,19,FALSE)</f>
        <v>153.6</v>
      </c>
      <c r="V129" s="7">
        <f>VLOOKUP(B129,'Razzball Projections'!$B$2:$W$322,20,FALSE)</f>
        <v>15</v>
      </c>
      <c r="W129" s="7">
        <f>VLOOKUP(B129,'Razzball Projections'!$B$2:$W$322,21,FALSE)</f>
        <v>14</v>
      </c>
      <c r="X129" s="7">
        <f>VLOOKUP(B129,'Razzball Projections'!$B$2:$W$322,22,FALSE)</f>
        <v>14</v>
      </c>
    </row>
    <row r="130" spans="1:24">
      <c r="A130" s="6">
        <v>128</v>
      </c>
      <c r="B130" s="3" t="str">
        <f>'Razzball Projections'!B129</f>
        <v>DeAndre Hopkins</v>
      </c>
      <c r="C130" s="1" t="str">
        <f>VLOOKUP(B130,'Razzball Projections'!$B$2:$W$322,2,FALSE)</f>
        <v>WR</v>
      </c>
      <c r="D130" s="1" t="str">
        <f>VLOOKUP(B130,'Razzball Projections'!$B$2:$W$322,3,FALSE)</f>
        <v>HOU</v>
      </c>
      <c r="E130" s="4">
        <f>VLOOKUP(B130,'Cheat Sheet'!$B$3:$E$323,4,FALSE)</f>
        <v>0</v>
      </c>
      <c r="F130" s="1">
        <f>VLOOKUP(B130,'Razzball Projections'!$B$2:$W$322,4,FALSE)</f>
        <v>0</v>
      </c>
      <c r="G130" s="1">
        <f>VLOOKUP(B130,'Razzball Projections'!$B$2:$W$322,5,FALSE)</f>
        <v>0</v>
      </c>
      <c r="H130" s="1">
        <f>VLOOKUP(B130,'Razzball Projections'!$B$2:$W$322,6,FALSE)</f>
        <v>0</v>
      </c>
      <c r="I130" s="1">
        <f>VLOOKUP(B130,'Razzball Projections'!$B$2:$W$322,7,FALSE)</f>
        <v>0</v>
      </c>
      <c r="J130" s="1">
        <f>VLOOKUP(B130,'Razzball Projections'!$B$2:$W$322,8,FALSE)</f>
        <v>0</v>
      </c>
      <c r="K130" s="1">
        <f>VLOOKUP(B130,'Razzball Projections'!$B$2:$W$322,9,FALSE)</f>
        <v>0</v>
      </c>
      <c r="L130" s="1">
        <f>VLOOKUP(B130,'Razzball Projections'!$B$2:$W$322,10,FALSE)</f>
        <v>0</v>
      </c>
      <c r="M130" s="1">
        <f>VLOOKUP(B130,'Razzball Projections'!$B$2:$W$322,11,FALSE)</f>
        <v>0</v>
      </c>
      <c r="N130" s="1">
        <f>VLOOKUP(B130,'Razzball Projections'!$B$2:$W$322,12,FALSE)</f>
        <v>0</v>
      </c>
      <c r="O130" s="1">
        <f>VLOOKUP(B130,'Razzball Projections'!$B$2:$W$322,13,FALSE)</f>
        <v>1</v>
      </c>
      <c r="P130" s="1">
        <f>VLOOKUP(B130,'Razzball Projections'!$B$2:$W$322,14,FALSE)</f>
        <v>58</v>
      </c>
      <c r="Q130" s="1">
        <f>VLOOKUP(B130,'Razzball Projections'!$B$2:$W$322,15,FALSE)</f>
        <v>784</v>
      </c>
      <c r="R130" s="1">
        <f>VLOOKUP(B130,'Razzball Projections'!$B$2:$W$322,16,FALSE)</f>
        <v>3</v>
      </c>
      <c r="S130" s="8">
        <f>VLOOKUP(B130,'Razzball Projections'!$B$2:$W$322,17,FALSE)</f>
        <v>95.4</v>
      </c>
      <c r="T130" s="8">
        <f>VLOOKUP(B130,'Razzball Projections'!$B$2:$W$322,18,FALSE)</f>
        <v>124.4</v>
      </c>
      <c r="U130" s="8">
        <f>VLOOKUP(B130,'Razzball Projections'!$B$2:$W$322,19,FALSE)</f>
        <v>153.4</v>
      </c>
      <c r="V130" s="7">
        <f>VLOOKUP(B130,'Razzball Projections'!$B$2:$W$322,20,FALSE)</f>
        <v>4</v>
      </c>
      <c r="W130" s="7">
        <f>VLOOKUP(B130,'Razzball Projections'!$B$2:$W$322,21,FALSE)</f>
        <v>5</v>
      </c>
      <c r="X130" s="7">
        <f>VLOOKUP(B130,'Razzball Projections'!$B$2:$W$322,22,FALSE)</f>
        <v>5</v>
      </c>
    </row>
    <row r="131" spans="1:24">
      <c r="A131" s="6">
        <v>129</v>
      </c>
      <c r="B131" s="3" t="str">
        <f>'Razzball Projections'!B130</f>
        <v>Delanie Walker</v>
      </c>
      <c r="C131" s="1" t="str">
        <f>VLOOKUP(B131,'Razzball Projections'!$B$2:$W$322,2,FALSE)</f>
        <v>TE</v>
      </c>
      <c r="D131" s="1" t="str">
        <f>VLOOKUP(B131,'Razzball Projections'!$B$2:$W$322,3,FALSE)</f>
        <v>TEN</v>
      </c>
      <c r="E131" s="4">
        <f>VLOOKUP(B131,'Cheat Sheet'!$B$3:$E$323,4,FALSE)</f>
        <v>0</v>
      </c>
      <c r="F131" s="1">
        <f>VLOOKUP(B131,'Razzball Projections'!$B$2:$W$322,4,FALSE)</f>
        <v>0</v>
      </c>
      <c r="G131" s="1">
        <f>VLOOKUP(B131,'Razzball Projections'!$B$2:$W$322,5,FALSE)</f>
        <v>0</v>
      </c>
      <c r="H131" s="1">
        <f>VLOOKUP(B131,'Razzball Projections'!$B$2:$W$322,6,FALSE)</f>
        <v>0</v>
      </c>
      <c r="I131" s="1">
        <f>VLOOKUP(B131,'Razzball Projections'!$B$2:$W$322,7,FALSE)</f>
        <v>0</v>
      </c>
      <c r="J131" s="1">
        <f>VLOOKUP(B131,'Razzball Projections'!$B$2:$W$322,8,FALSE)</f>
        <v>0</v>
      </c>
      <c r="K131" s="1">
        <f>VLOOKUP(B131,'Razzball Projections'!$B$2:$W$322,9,FALSE)</f>
        <v>0</v>
      </c>
      <c r="L131" s="1">
        <f>VLOOKUP(B131,'Razzball Projections'!$B$2:$W$322,10,FALSE)</f>
        <v>0</v>
      </c>
      <c r="M131" s="1">
        <f>VLOOKUP(B131,'Razzball Projections'!$B$2:$W$322,11,FALSE)</f>
        <v>0</v>
      </c>
      <c r="N131" s="1">
        <f>VLOOKUP(B131,'Razzball Projections'!$B$2:$W$322,12,FALSE)</f>
        <v>0</v>
      </c>
      <c r="O131" s="1">
        <f>VLOOKUP(B131,'Razzball Projections'!$B$2:$W$322,13,FALSE)</f>
        <v>1</v>
      </c>
      <c r="P131" s="1">
        <f>VLOOKUP(B131,'Razzball Projections'!$B$2:$W$322,14,FALSE)</f>
        <v>61</v>
      </c>
      <c r="Q131" s="1">
        <f>VLOOKUP(B131,'Razzball Projections'!$B$2:$W$322,15,FALSE)</f>
        <v>634</v>
      </c>
      <c r="R131" s="1">
        <f>VLOOKUP(B131,'Razzball Projections'!$B$2:$W$322,16,FALSE)</f>
        <v>5</v>
      </c>
      <c r="S131" s="8">
        <f>VLOOKUP(B131,'Razzball Projections'!$B$2:$W$322,17,FALSE)</f>
        <v>92.4</v>
      </c>
      <c r="T131" s="8">
        <f>VLOOKUP(B131,'Razzball Projections'!$B$2:$W$322,18,FALSE)</f>
        <v>122.9</v>
      </c>
      <c r="U131" s="8">
        <f>VLOOKUP(B131,'Razzball Projections'!$B$2:$W$322,19,FALSE)</f>
        <v>153.4</v>
      </c>
      <c r="V131" s="7">
        <f>VLOOKUP(B131,'Razzball Projections'!$B$2:$W$322,20,FALSE)</f>
        <v>4</v>
      </c>
      <c r="W131" s="7">
        <f>VLOOKUP(B131,'Razzball Projections'!$B$2:$W$322,21,FALSE)</f>
        <v>4</v>
      </c>
      <c r="X131" s="7">
        <f>VLOOKUP(B131,'Razzball Projections'!$B$2:$W$322,22,FALSE)</f>
        <v>4</v>
      </c>
    </row>
    <row r="132" spans="1:24">
      <c r="A132" s="6">
        <v>130</v>
      </c>
      <c r="B132" s="3" t="str">
        <f>'Razzball Projections'!B131</f>
        <v>Kelvin Benjamin</v>
      </c>
      <c r="C132" s="1" t="str">
        <f>VLOOKUP(B132,'Razzball Projections'!$B$2:$W$322,2,FALSE)</f>
        <v>WR</v>
      </c>
      <c r="D132" s="1" t="str">
        <f>VLOOKUP(B132,'Razzball Projections'!$B$2:$W$322,3,FALSE)</f>
        <v>CAR</v>
      </c>
      <c r="E132" s="4">
        <f>VLOOKUP(B132,'Cheat Sheet'!$B$3:$E$323,4,FALSE)</f>
        <v>0</v>
      </c>
      <c r="F132" s="1">
        <f>VLOOKUP(B132,'Razzball Projections'!$B$2:$W$322,4,FALSE)</f>
        <v>0</v>
      </c>
      <c r="G132" s="1">
        <f>VLOOKUP(B132,'Razzball Projections'!$B$2:$W$322,5,FALSE)</f>
        <v>0</v>
      </c>
      <c r="H132" s="1">
        <f>VLOOKUP(B132,'Razzball Projections'!$B$2:$W$322,6,FALSE)</f>
        <v>0</v>
      </c>
      <c r="I132" s="1">
        <f>VLOOKUP(B132,'Razzball Projections'!$B$2:$W$322,7,FALSE)</f>
        <v>0</v>
      </c>
      <c r="J132" s="1">
        <f>VLOOKUP(B132,'Razzball Projections'!$B$2:$W$322,8,FALSE)</f>
        <v>0</v>
      </c>
      <c r="K132" s="1">
        <f>VLOOKUP(B132,'Razzball Projections'!$B$2:$W$322,9,FALSE)</f>
        <v>0</v>
      </c>
      <c r="L132" s="1">
        <f>VLOOKUP(B132,'Razzball Projections'!$B$2:$W$322,10,FALSE)</f>
        <v>0</v>
      </c>
      <c r="M132" s="1">
        <f>VLOOKUP(B132,'Razzball Projections'!$B$2:$W$322,11,FALSE)</f>
        <v>0</v>
      </c>
      <c r="N132" s="1">
        <f>VLOOKUP(B132,'Razzball Projections'!$B$2:$W$322,12,FALSE)</f>
        <v>0</v>
      </c>
      <c r="O132" s="1">
        <f>VLOOKUP(B132,'Razzball Projections'!$B$2:$W$322,13,FALSE)</f>
        <v>1</v>
      </c>
      <c r="P132" s="1">
        <f>VLOOKUP(B132,'Razzball Projections'!$B$2:$W$322,14,FALSE)</f>
        <v>50</v>
      </c>
      <c r="Q132" s="1">
        <f>VLOOKUP(B132,'Razzball Projections'!$B$2:$W$322,15,FALSE)</f>
        <v>728</v>
      </c>
      <c r="R132" s="1">
        <f>VLOOKUP(B132,'Razzball Projections'!$B$2:$W$322,16,FALSE)</f>
        <v>4</v>
      </c>
      <c r="S132" s="8">
        <f>VLOOKUP(B132,'Razzball Projections'!$B$2:$W$322,17,FALSE)</f>
        <v>98.2</v>
      </c>
      <c r="T132" s="8">
        <f>VLOOKUP(B132,'Razzball Projections'!$B$2:$W$322,18,FALSE)</f>
        <v>123.2</v>
      </c>
      <c r="U132" s="8">
        <f>VLOOKUP(B132,'Razzball Projections'!$B$2:$W$322,19,FALSE)</f>
        <v>148.19999999999999</v>
      </c>
      <c r="V132" s="7">
        <f>VLOOKUP(B132,'Razzball Projections'!$B$2:$W$322,20,FALSE)</f>
        <v>2</v>
      </c>
      <c r="W132" s="7">
        <f>VLOOKUP(B132,'Razzball Projections'!$B$2:$W$322,21,FALSE)</f>
        <v>2</v>
      </c>
      <c r="X132" s="7">
        <f>VLOOKUP(B132,'Razzball Projections'!$B$2:$W$322,22,FALSE)</f>
        <v>2</v>
      </c>
    </row>
    <row r="133" spans="1:24">
      <c r="A133" s="6">
        <v>131</v>
      </c>
      <c r="B133" s="3" t="str">
        <f>'Razzball Projections'!B132</f>
        <v>Michael Vick</v>
      </c>
      <c r="C133" s="1" t="str">
        <f>VLOOKUP(B133,'Razzball Projections'!$B$2:$W$322,2,FALSE)</f>
        <v>QB</v>
      </c>
      <c r="D133" s="1" t="str">
        <f>VLOOKUP(B133,'Razzball Projections'!$B$2:$W$322,3,FALSE)</f>
        <v>NYJ</v>
      </c>
      <c r="E133" s="4">
        <f>VLOOKUP(B133,'Cheat Sheet'!$B$3:$E$323,4,FALSE)</f>
        <v>0</v>
      </c>
      <c r="F133" s="1">
        <f>VLOOKUP(B133,'Razzball Projections'!$B$2:$W$322,4,FALSE)</f>
        <v>272</v>
      </c>
      <c r="G133" s="1">
        <f>VLOOKUP(B133,'Razzball Projections'!$B$2:$W$322,5,FALSE)</f>
        <v>160</v>
      </c>
      <c r="H133" s="1">
        <f>VLOOKUP(B133,'Razzball Projections'!$B$2:$W$322,6,FALSE)</f>
        <v>58.7</v>
      </c>
      <c r="I133" s="1">
        <f>VLOOKUP(B133,'Razzball Projections'!$B$2:$W$322,7,FALSE)</f>
        <v>1874</v>
      </c>
      <c r="J133" s="1">
        <f>VLOOKUP(B133,'Razzball Projections'!$B$2:$W$322,8,FALSE)</f>
        <v>11</v>
      </c>
      <c r="K133" s="1">
        <f>VLOOKUP(B133,'Razzball Projections'!$B$2:$W$322,9,FALSE)</f>
        <v>4</v>
      </c>
      <c r="L133" s="1">
        <f>VLOOKUP(B133,'Razzball Projections'!$B$2:$W$322,10,FALSE)</f>
        <v>56</v>
      </c>
      <c r="M133" s="1">
        <f>VLOOKUP(B133,'Razzball Projections'!$B$2:$W$322,11,FALSE)</f>
        <v>299</v>
      </c>
      <c r="N133" s="1">
        <f>VLOOKUP(B133,'Razzball Projections'!$B$2:$W$322,12,FALSE)</f>
        <v>2</v>
      </c>
      <c r="O133" s="1">
        <f>VLOOKUP(B133,'Razzball Projections'!$B$2:$W$322,13,FALSE)</f>
        <v>4</v>
      </c>
      <c r="P133" s="1">
        <f>VLOOKUP(B133,'Razzball Projections'!$B$2:$W$322,14,FALSE)</f>
        <v>0</v>
      </c>
      <c r="Q133" s="1">
        <f>VLOOKUP(B133,'Razzball Projections'!$B$2:$W$322,15,FALSE)</f>
        <v>0</v>
      </c>
      <c r="R133" s="1">
        <f>VLOOKUP(B133,'Razzball Projections'!$B$2:$W$322,16,FALSE)</f>
        <v>0</v>
      </c>
      <c r="S133" s="8">
        <f>VLOOKUP(B133,'Razzball Projections'!$B$2:$W$322,17,FALSE)</f>
        <v>146.46</v>
      </c>
      <c r="T133" s="8">
        <f>VLOOKUP(B133,'Razzball Projections'!$B$2:$W$322,18,FALSE)</f>
        <v>146.46</v>
      </c>
      <c r="U133" s="8">
        <f>VLOOKUP(B133,'Razzball Projections'!$B$2:$W$322,19,FALSE)</f>
        <v>146.46</v>
      </c>
      <c r="V133" s="7">
        <f>VLOOKUP(B133,'Razzball Projections'!$B$2:$W$322,20,FALSE)</f>
        <v>0</v>
      </c>
      <c r="W133" s="7">
        <f>VLOOKUP(B133,'Razzball Projections'!$B$2:$W$322,21,FALSE)</f>
        <v>0</v>
      </c>
      <c r="X133" s="7">
        <f>VLOOKUP(B133,'Razzball Projections'!$B$2:$W$322,22,FALSE)</f>
        <v>0</v>
      </c>
    </row>
    <row r="134" spans="1:24">
      <c r="A134" s="6">
        <v>132</v>
      </c>
      <c r="B134" s="3" t="str">
        <f>'Razzball Projections'!B133</f>
        <v>Frank Gore</v>
      </c>
      <c r="C134" s="1" t="str">
        <f>VLOOKUP(B134,'Razzball Projections'!$B$2:$W$322,2,FALSE)</f>
        <v>RB</v>
      </c>
      <c r="D134" s="1" t="str">
        <f>VLOOKUP(B134,'Razzball Projections'!$B$2:$W$322,3,FALSE)</f>
        <v>SF</v>
      </c>
      <c r="E134" s="4">
        <f>VLOOKUP(B134,'Cheat Sheet'!$B$3:$E$323,4,FALSE)</f>
        <v>0</v>
      </c>
      <c r="F134" s="1">
        <f>VLOOKUP(B134,'Razzball Projections'!$B$2:$W$322,4,FALSE)</f>
        <v>0</v>
      </c>
      <c r="G134" s="1">
        <f>VLOOKUP(B134,'Razzball Projections'!$B$2:$W$322,5,FALSE)</f>
        <v>0</v>
      </c>
      <c r="H134" s="1">
        <f>VLOOKUP(B134,'Razzball Projections'!$B$2:$W$322,6,FALSE)</f>
        <v>0</v>
      </c>
      <c r="I134" s="1">
        <f>VLOOKUP(B134,'Razzball Projections'!$B$2:$W$322,7,FALSE)</f>
        <v>0</v>
      </c>
      <c r="J134" s="1">
        <f>VLOOKUP(B134,'Razzball Projections'!$B$2:$W$322,8,FALSE)</f>
        <v>0</v>
      </c>
      <c r="K134" s="1">
        <f>VLOOKUP(B134,'Razzball Projections'!$B$2:$W$322,9,FALSE)</f>
        <v>0</v>
      </c>
      <c r="L134" s="1">
        <f>VLOOKUP(B134,'Razzball Projections'!$B$2:$W$322,10,FALSE)</f>
        <v>176</v>
      </c>
      <c r="M134" s="1">
        <f>VLOOKUP(B134,'Razzball Projections'!$B$2:$W$322,11,FALSE)</f>
        <v>776</v>
      </c>
      <c r="N134" s="1">
        <f>VLOOKUP(B134,'Razzball Projections'!$B$2:$W$322,12,FALSE)</f>
        <v>7</v>
      </c>
      <c r="O134" s="1">
        <f>VLOOKUP(B134,'Razzball Projections'!$B$2:$W$322,13,FALSE)</f>
        <v>1</v>
      </c>
      <c r="P134" s="1">
        <f>VLOOKUP(B134,'Razzball Projections'!$B$2:$W$322,14,FALSE)</f>
        <v>16</v>
      </c>
      <c r="Q134" s="1">
        <f>VLOOKUP(B134,'Razzball Projections'!$B$2:$W$322,15,FALSE)</f>
        <v>128</v>
      </c>
      <c r="R134" s="1">
        <f>VLOOKUP(B134,'Razzball Projections'!$B$2:$W$322,16,FALSE)</f>
        <v>0</v>
      </c>
      <c r="S134" s="8">
        <f>VLOOKUP(B134,'Razzball Projections'!$B$2:$W$322,17,FALSE)</f>
        <v>130.4</v>
      </c>
      <c r="T134" s="8">
        <f>VLOOKUP(B134,'Razzball Projections'!$B$2:$W$322,18,FALSE)</f>
        <v>138.4</v>
      </c>
      <c r="U134" s="8">
        <f>VLOOKUP(B134,'Razzball Projections'!$B$2:$W$322,19,FALSE)</f>
        <v>146.4</v>
      </c>
      <c r="V134" s="7">
        <f>VLOOKUP(B134,'Razzball Projections'!$B$2:$W$322,20,FALSE)</f>
        <v>19</v>
      </c>
      <c r="W134" s="7">
        <f>VLOOKUP(B134,'Razzball Projections'!$B$2:$W$322,21,FALSE)</f>
        <v>13</v>
      </c>
      <c r="X134" s="7">
        <f>VLOOKUP(B134,'Razzball Projections'!$B$2:$W$322,22,FALSE)</f>
        <v>11</v>
      </c>
    </row>
    <row r="135" spans="1:24">
      <c r="A135" s="6">
        <v>133</v>
      </c>
      <c r="B135" s="3" t="str">
        <f>'Razzball Projections'!B134</f>
        <v>Mike Evans</v>
      </c>
      <c r="C135" s="1" t="str">
        <f>VLOOKUP(B135,'Razzball Projections'!$B$2:$W$322,2,FALSE)</f>
        <v>WR</v>
      </c>
      <c r="D135" s="1" t="str">
        <f>VLOOKUP(B135,'Razzball Projections'!$B$2:$W$322,3,FALSE)</f>
        <v>TB</v>
      </c>
      <c r="E135" s="4">
        <f>VLOOKUP(B135,'Cheat Sheet'!$B$3:$E$323,4,FALSE)</f>
        <v>0</v>
      </c>
      <c r="F135" s="1">
        <f>VLOOKUP(B135,'Razzball Projections'!$B$2:$W$322,4,FALSE)</f>
        <v>0</v>
      </c>
      <c r="G135" s="1">
        <f>VLOOKUP(B135,'Razzball Projections'!$B$2:$W$322,5,FALSE)</f>
        <v>0</v>
      </c>
      <c r="H135" s="1">
        <f>VLOOKUP(B135,'Razzball Projections'!$B$2:$W$322,6,FALSE)</f>
        <v>0</v>
      </c>
      <c r="I135" s="1">
        <f>VLOOKUP(B135,'Razzball Projections'!$B$2:$W$322,7,FALSE)</f>
        <v>0</v>
      </c>
      <c r="J135" s="1">
        <f>VLOOKUP(B135,'Razzball Projections'!$B$2:$W$322,8,FALSE)</f>
        <v>0</v>
      </c>
      <c r="K135" s="1">
        <f>VLOOKUP(B135,'Razzball Projections'!$B$2:$W$322,9,FALSE)</f>
        <v>0</v>
      </c>
      <c r="L135" s="1">
        <f>VLOOKUP(B135,'Razzball Projections'!$B$2:$W$322,10,FALSE)</f>
        <v>0</v>
      </c>
      <c r="M135" s="1">
        <f>VLOOKUP(B135,'Razzball Projections'!$B$2:$W$322,11,FALSE)</f>
        <v>0</v>
      </c>
      <c r="N135" s="1">
        <f>VLOOKUP(B135,'Razzball Projections'!$B$2:$W$322,12,FALSE)</f>
        <v>0</v>
      </c>
      <c r="O135" s="1">
        <f>VLOOKUP(B135,'Razzball Projections'!$B$2:$W$322,13,FALSE)</f>
        <v>1</v>
      </c>
      <c r="P135" s="1">
        <f>VLOOKUP(B135,'Razzball Projections'!$B$2:$W$322,14,FALSE)</f>
        <v>51</v>
      </c>
      <c r="Q135" s="1">
        <f>VLOOKUP(B135,'Razzball Projections'!$B$2:$W$322,15,FALSE)</f>
        <v>722</v>
      </c>
      <c r="R135" s="1">
        <f>VLOOKUP(B135,'Razzball Projections'!$B$2:$W$322,16,FALSE)</f>
        <v>4</v>
      </c>
      <c r="S135" s="8">
        <f>VLOOKUP(B135,'Razzball Projections'!$B$2:$W$322,17,FALSE)</f>
        <v>95.2</v>
      </c>
      <c r="T135" s="8">
        <f>VLOOKUP(B135,'Razzball Projections'!$B$2:$W$322,18,FALSE)</f>
        <v>120.7</v>
      </c>
      <c r="U135" s="8">
        <f>VLOOKUP(B135,'Razzball Projections'!$B$2:$W$322,19,FALSE)</f>
        <v>146.19999999999999</v>
      </c>
      <c r="V135" s="7">
        <f>VLOOKUP(B135,'Razzball Projections'!$B$2:$W$322,20,FALSE)</f>
        <v>5</v>
      </c>
      <c r="W135" s="7">
        <f>VLOOKUP(B135,'Razzball Projections'!$B$2:$W$322,21,FALSE)</f>
        <v>5</v>
      </c>
      <c r="X135" s="7">
        <f>VLOOKUP(B135,'Razzball Projections'!$B$2:$W$322,22,FALSE)</f>
        <v>5</v>
      </c>
    </row>
    <row r="136" spans="1:24">
      <c r="A136" s="6">
        <v>134</v>
      </c>
      <c r="B136" s="3" t="str">
        <f>'Razzball Projections'!B135</f>
        <v>Anquan Boldin</v>
      </c>
      <c r="C136" s="1" t="str">
        <f>VLOOKUP(B136,'Razzball Projections'!$B$2:$W$322,2,FALSE)</f>
        <v>WR</v>
      </c>
      <c r="D136" s="1" t="str">
        <f>VLOOKUP(B136,'Razzball Projections'!$B$2:$W$322,3,FALSE)</f>
        <v>SF</v>
      </c>
      <c r="E136" s="4">
        <f>VLOOKUP(B136,'Cheat Sheet'!$B$3:$E$323,4,FALSE)</f>
        <v>0</v>
      </c>
      <c r="F136" s="1">
        <f>VLOOKUP(B136,'Razzball Projections'!$B$2:$W$322,4,FALSE)</f>
        <v>0</v>
      </c>
      <c r="G136" s="1">
        <f>VLOOKUP(B136,'Razzball Projections'!$B$2:$W$322,5,FALSE)</f>
        <v>0</v>
      </c>
      <c r="H136" s="1">
        <f>VLOOKUP(B136,'Razzball Projections'!$B$2:$W$322,6,FALSE)</f>
        <v>0</v>
      </c>
      <c r="I136" s="1">
        <f>VLOOKUP(B136,'Razzball Projections'!$B$2:$W$322,7,FALSE)</f>
        <v>0</v>
      </c>
      <c r="J136" s="1">
        <f>VLOOKUP(B136,'Razzball Projections'!$B$2:$W$322,8,FALSE)</f>
        <v>0</v>
      </c>
      <c r="K136" s="1">
        <f>VLOOKUP(B136,'Razzball Projections'!$B$2:$W$322,9,FALSE)</f>
        <v>0</v>
      </c>
      <c r="L136" s="1">
        <f>VLOOKUP(B136,'Razzball Projections'!$B$2:$W$322,10,FALSE)</f>
        <v>1</v>
      </c>
      <c r="M136" s="1">
        <f>VLOOKUP(B136,'Razzball Projections'!$B$2:$W$322,11,FALSE)</f>
        <v>7</v>
      </c>
      <c r="N136" s="1">
        <f>VLOOKUP(B136,'Razzball Projections'!$B$2:$W$322,12,FALSE)</f>
        <v>0</v>
      </c>
      <c r="O136" s="1">
        <f>VLOOKUP(B136,'Razzball Projections'!$B$2:$W$322,13,FALSE)</f>
        <v>1</v>
      </c>
      <c r="P136" s="1">
        <f>VLOOKUP(B136,'Razzball Projections'!$B$2:$W$322,14,FALSE)</f>
        <v>50</v>
      </c>
      <c r="Q136" s="1">
        <f>VLOOKUP(B136,'Razzball Projections'!$B$2:$W$322,15,FALSE)</f>
        <v>703</v>
      </c>
      <c r="R136" s="1">
        <f>VLOOKUP(B136,'Razzball Projections'!$B$2:$W$322,16,FALSE)</f>
        <v>4</v>
      </c>
      <c r="S136" s="8">
        <f>VLOOKUP(B136,'Razzball Projections'!$B$2:$W$322,17,FALSE)</f>
        <v>94</v>
      </c>
      <c r="T136" s="8">
        <f>VLOOKUP(B136,'Razzball Projections'!$B$2:$W$322,18,FALSE)</f>
        <v>119</v>
      </c>
      <c r="U136" s="8">
        <f>VLOOKUP(B136,'Razzball Projections'!$B$2:$W$322,19,FALSE)</f>
        <v>144</v>
      </c>
      <c r="V136" s="7">
        <f>VLOOKUP(B136,'Razzball Projections'!$B$2:$W$322,20,FALSE)</f>
        <v>4</v>
      </c>
      <c r="W136" s="7">
        <f>VLOOKUP(B136,'Razzball Projections'!$B$2:$W$322,21,FALSE)</f>
        <v>6</v>
      </c>
      <c r="X136" s="7">
        <f>VLOOKUP(B136,'Razzball Projections'!$B$2:$W$322,22,FALSE)</f>
        <v>7</v>
      </c>
    </row>
    <row r="137" spans="1:24">
      <c r="A137" s="6">
        <v>135</v>
      </c>
      <c r="B137" s="3" t="str">
        <f>'Razzball Projections'!B136</f>
        <v>Trent Richardson</v>
      </c>
      <c r="C137" s="1" t="str">
        <f>VLOOKUP(B137,'Razzball Projections'!$B$2:$W$322,2,FALSE)</f>
        <v>RB</v>
      </c>
      <c r="D137" s="1" t="str">
        <f>VLOOKUP(B137,'Razzball Projections'!$B$2:$W$322,3,FALSE)</f>
        <v>IND</v>
      </c>
      <c r="E137" s="4">
        <f>VLOOKUP(B137,'Cheat Sheet'!$B$3:$E$323,4,FALSE)</f>
        <v>0</v>
      </c>
      <c r="F137" s="1">
        <f>VLOOKUP(B137,'Razzball Projections'!$B$2:$W$322,4,FALSE)</f>
        <v>0</v>
      </c>
      <c r="G137" s="1">
        <f>VLOOKUP(B137,'Razzball Projections'!$B$2:$W$322,5,FALSE)</f>
        <v>0</v>
      </c>
      <c r="H137" s="1">
        <f>VLOOKUP(B137,'Razzball Projections'!$B$2:$W$322,6,FALSE)</f>
        <v>0</v>
      </c>
      <c r="I137" s="1">
        <f>VLOOKUP(B137,'Razzball Projections'!$B$2:$W$322,7,FALSE)</f>
        <v>0</v>
      </c>
      <c r="J137" s="1">
        <f>VLOOKUP(B137,'Razzball Projections'!$B$2:$W$322,8,FALSE)</f>
        <v>0</v>
      </c>
      <c r="K137" s="1">
        <f>VLOOKUP(B137,'Razzball Projections'!$B$2:$W$322,9,FALSE)</f>
        <v>0</v>
      </c>
      <c r="L137" s="1">
        <f>VLOOKUP(B137,'Razzball Projections'!$B$2:$W$322,10,FALSE)</f>
        <v>172</v>
      </c>
      <c r="M137" s="1">
        <f>VLOOKUP(B137,'Razzball Projections'!$B$2:$W$322,11,FALSE)</f>
        <v>572</v>
      </c>
      <c r="N137" s="1">
        <f>VLOOKUP(B137,'Razzball Projections'!$B$2:$W$322,12,FALSE)</f>
        <v>3</v>
      </c>
      <c r="O137" s="1">
        <f>VLOOKUP(B137,'Razzball Projections'!$B$2:$W$322,13,FALSE)</f>
        <v>4</v>
      </c>
      <c r="P137" s="1">
        <f>VLOOKUP(B137,'Razzball Projections'!$B$2:$W$322,14,FALSE)</f>
        <v>42</v>
      </c>
      <c r="Q137" s="1">
        <f>VLOOKUP(B137,'Razzball Projections'!$B$2:$W$322,15,FALSE)</f>
        <v>286</v>
      </c>
      <c r="R137" s="1">
        <f>VLOOKUP(B137,'Razzball Projections'!$B$2:$W$322,16,FALSE)</f>
        <v>1</v>
      </c>
      <c r="S137" s="8">
        <f>VLOOKUP(B137,'Razzball Projections'!$B$2:$W$322,17,FALSE)</f>
        <v>100</v>
      </c>
      <c r="T137" s="8">
        <f>VLOOKUP(B137,'Razzball Projections'!$B$2:$W$322,18,FALSE)</f>
        <v>121</v>
      </c>
      <c r="U137" s="8">
        <f>VLOOKUP(B137,'Razzball Projections'!$B$2:$W$322,19,FALSE)</f>
        <v>142</v>
      </c>
      <c r="V137" s="7">
        <f>VLOOKUP(B137,'Razzball Projections'!$B$2:$W$322,20,FALSE)</f>
        <v>15</v>
      </c>
      <c r="W137" s="7">
        <f>VLOOKUP(B137,'Razzball Projections'!$B$2:$W$322,21,FALSE)</f>
        <v>14</v>
      </c>
      <c r="X137" s="7">
        <f>VLOOKUP(B137,'Razzball Projections'!$B$2:$W$322,22,FALSE)</f>
        <v>14</v>
      </c>
    </row>
    <row r="138" spans="1:24">
      <c r="A138" s="6">
        <v>136</v>
      </c>
      <c r="B138" s="3" t="str">
        <f>'Razzball Projections'!B137</f>
        <v>Doug Baldwin</v>
      </c>
      <c r="C138" s="1" t="str">
        <f>VLOOKUP(B138,'Razzball Projections'!$B$2:$W$322,2,FALSE)</f>
        <v>WR</v>
      </c>
      <c r="D138" s="1" t="str">
        <f>VLOOKUP(B138,'Razzball Projections'!$B$2:$W$322,3,FALSE)</f>
        <v>SEA</v>
      </c>
      <c r="E138" s="4">
        <f>VLOOKUP(B138,'Cheat Sheet'!$B$3:$E$323,4,FALSE)</f>
        <v>0</v>
      </c>
      <c r="F138" s="1">
        <f>VLOOKUP(B138,'Razzball Projections'!$B$2:$W$322,4,FALSE)</f>
        <v>0</v>
      </c>
      <c r="G138" s="1">
        <f>VLOOKUP(B138,'Razzball Projections'!$B$2:$W$322,5,FALSE)</f>
        <v>0</v>
      </c>
      <c r="H138" s="1">
        <f>VLOOKUP(B138,'Razzball Projections'!$B$2:$W$322,6,FALSE)</f>
        <v>0</v>
      </c>
      <c r="I138" s="1">
        <f>VLOOKUP(B138,'Razzball Projections'!$B$2:$W$322,7,FALSE)</f>
        <v>0</v>
      </c>
      <c r="J138" s="1">
        <f>VLOOKUP(B138,'Razzball Projections'!$B$2:$W$322,8,FALSE)</f>
        <v>0</v>
      </c>
      <c r="K138" s="1">
        <f>VLOOKUP(B138,'Razzball Projections'!$B$2:$W$322,9,FALSE)</f>
        <v>0</v>
      </c>
      <c r="L138" s="1">
        <f>VLOOKUP(B138,'Razzball Projections'!$B$2:$W$322,10,FALSE)</f>
        <v>1</v>
      </c>
      <c r="M138" s="1">
        <f>VLOOKUP(B138,'Razzball Projections'!$B$2:$W$322,11,FALSE)</f>
        <v>7</v>
      </c>
      <c r="N138" s="1">
        <f>VLOOKUP(B138,'Razzball Projections'!$B$2:$W$322,12,FALSE)</f>
        <v>0</v>
      </c>
      <c r="O138" s="1">
        <f>VLOOKUP(B138,'Razzball Projections'!$B$2:$W$322,13,FALSE)</f>
        <v>1</v>
      </c>
      <c r="P138" s="1">
        <f>VLOOKUP(B138,'Razzball Projections'!$B$2:$W$322,14,FALSE)</f>
        <v>52</v>
      </c>
      <c r="Q138" s="1">
        <f>VLOOKUP(B138,'Razzball Projections'!$B$2:$W$322,15,FALSE)</f>
        <v>710</v>
      </c>
      <c r="R138" s="1">
        <f>VLOOKUP(B138,'Razzball Projections'!$B$2:$W$322,16,FALSE)</f>
        <v>3</v>
      </c>
      <c r="S138" s="8">
        <f>VLOOKUP(B138,'Razzball Projections'!$B$2:$W$322,17,FALSE)</f>
        <v>88.7</v>
      </c>
      <c r="T138" s="8">
        <f>VLOOKUP(B138,'Razzball Projections'!$B$2:$W$322,18,FALSE)</f>
        <v>114.7</v>
      </c>
      <c r="U138" s="8">
        <f>VLOOKUP(B138,'Razzball Projections'!$B$2:$W$322,19,FALSE)</f>
        <v>140.69999999999999</v>
      </c>
      <c r="V138" s="7">
        <f>VLOOKUP(B138,'Razzball Projections'!$B$2:$W$322,20,FALSE)</f>
        <v>2</v>
      </c>
      <c r="W138" s="7">
        <f>VLOOKUP(B138,'Razzball Projections'!$B$2:$W$322,21,FALSE)</f>
        <v>2</v>
      </c>
      <c r="X138" s="7">
        <f>VLOOKUP(B138,'Razzball Projections'!$B$2:$W$322,22,FALSE)</f>
        <v>2</v>
      </c>
    </row>
    <row r="139" spans="1:24">
      <c r="A139" s="6">
        <v>137</v>
      </c>
      <c r="B139" s="3" t="str">
        <f>'Razzball Projections'!B138</f>
        <v>DeAngelo Williams</v>
      </c>
      <c r="C139" s="1" t="str">
        <f>VLOOKUP(B139,'Razzball Projections'!$B$2:$W$322,2,FALSE)</f>
        <v>RB</v>
      </c>
      <c r="D139" s="1" t="str">
        <f>VLOOKUP(B139,'Razzball Projections'!$B$2:$W$322,3,FALSE)</f>
        <v>CAR</v>
      </c>
      <c r="E139" s="4">
        <f>VLOOKUP(B139,'Cheat Sheet'!$B$3:$E$323,4,FALSE)</f>
        <v>0</v>
      </c>
      <c r="F139" s="1">
        <f>VLOOKUP(B139,'Razzball Projections'!$B$2:$W$322,4,FALSE)</f>
        <v>0</v>
      </c>
      <c r="G139" s="1">
        <f>VLOOKUP(B139,'Razzball Projections'!$B$2:$W$322,5,FALSE)</f>
        <v>0</v>
      </c>
      <c r="H139" s="1">
        <f>VLOOKUP(B139,'Razzball Projections'!$B$2:$W$322,6,FALSE)</f>
        <v>0</v>
      </c>
      <c r="I139" s="1">
        <f>VLOOKUP(B139,'Razzball Projections'!$B$2:$W$322,7,FALSE)</f>
        <v>0</v>
      </c>
      <c r="J139" s="1">
        <f>VLOOKUP(B139,'Razzball Projections'!$B$2:$W$322,8,FALSE)</f>
        <v>0</v>
      </c>
      <c r="K139" s="1">
        <f>VLOOKUP(B139,'Razzball Projections'!$B$2:$W$322,9,FALSE)</f>
        <v>0</v>
      </c>
      <c r="L139" s="1">
        <f>VLOOKUP(B139,'Razzball Projections'!$B$2:$W$322,10,FALSE)</f>
        <v>164</v>
      </c>
      <c r="M139" s="1">
        <f>VLOOKUP(B139,'Razzball Projections'!$B$2:$W$322,11,FALSE)</f>
        <v>715</v>
      </c>
      <c r="N139" s="1">
        <f>VLOOKUP(B139,'Razzball Projections'!$B$2:$W$322,12,FALSE)</f>
        <v>3</v>
      </c>
      <c r="O139" s="1">
        <f>VLOOKUP(B139,'Razzball Projections'!$B$2:$W$322,13,FALSE)</f>
        <v>2</v>
      </c>
      <c r="P139" s="1">
        <f>VLOOKUP(B139,'Razzball Projections'!$B$2:$W$322,14,FALSE)</f>
        <v>23</v>
      </c>
      <c r="Q139" s="1">
        <f>VLOOKUP(B139,'Razzball Projections'!$B$2:$W$322,15,FALSE)</f>
        <v>207</v>
      </c>
      <c r="R139" s="1">
        <f>VLOOKUP(B139,'Razzball Projections'!$B$2:$W$322,16,FALSE)</f>
        <v>1</v>
      </c>
      <c r="S139" s="8">
        <f>VLOOKUP(B139,'Razzball Projections'!$B$2:$W$322,17,FALSE)</f>
        <v>115.6</v>
      </c>
      <c r="T139" s="8">
        <f>VLOOKUP(B139,'Razzball Projections'!$B$2:$W$322,18,FALSE)</f>
        <v>127.1</v>
      </c>
      <c r="U139" s="8">
        <f>VLOOKUP(B139,'Razzball Projections'!$B$2:$W$322,19,FALSE)</f>
        <v>138.6</v>
      </c>
      <c r="V139" s="7">
        <f>VLOOKUP(B139,'Razzball Projections'!$B$2:$W$322,20,FALSE)</f>
        <v>9</v>
      </c>
      <c r="W139" s="7">
        <f>VLOOKUP(B139,'Razzball Projections'!$B$2:$W$322,21,FALSE)</f>
        <v>7</v>
      </c>
      <c r="X139" s="7">
        <f>VLOOKUP(B139,'Razzball Projections'!$B$2:$W$322,22,FALSE)</f>
        <v>6</v>
      </c>
    </row>
    <row r="140" spans="1:24">
      <c r="A140" s="6">
        <v>138</v>
      </c>
      <c r="B140" s="3" t="str">
        <f>'Razzball Projections'!B139</f>
        <v>Austin Seferian-Jenkins</v>
      </c>
      <c r="C140" s="1" t="str">
        <f>VLOOKUP(B140,'Razzball Projections'!$B$2:$W$322,2,FALSE)</f>
        <v>TE</v>
      </c>
      <c r="D140" s="1" t="str">
        <f>VLOOKUP(B140,'Razzball Projections'!$B$2:$W$322,3,FALSE)</f>
        <v>TB</v>
      </c>
      <c r="E140" s="4">
        <f>VLOOKUP(B140,'Cheat Sheet'!$B$3:$E$323,4,FALSE)</f>
        <v>0</v>
      </c>
      <c r="F140" s="1">
        <f>VLOOKUP(B140,'Razzball Projections'!$B$2:$W$322,4,FALSE)</f>
        <v>0</v>
      </c>
      <c r="G140" s="1">
        <f>VLOOKUP(B140,'Razzball Projections'!$B$2:$W$322,5,FALSE)</f>
        <v>0</v>
      </c>
      <c r="H140" s="1">
        <f>VLOOKUP(B140,'Razzball Projections'!$B$2:$W$322,6,FALSE)</f>
        <v>0</v>
      </c>
      <c r="I140" s="1">
        <f>VLOOKUP(B140,'Razzball Projections'!$B$2:$W$322,7,FALSE)</f>
        <v>0</v>
      </c>
      <c r="J140" s="1">
        <f>VLOOKUP(B140,'Razzball Projections'!$B$2:$W$322,8,FALSE)</f>
        <v>0</v>
      </c>
      <c r="K140" s="1">
        <f>VLOOKUP(B140,'Razzball Projections'!$B$2:$W$322,9,FALSE)</f>
        <v>0</v>
      </c>
      <c r="L140" s="1">
        <f>VLOOKUP(B140,'Razzball Projections'!$B$2:$W$322,10,FALSE)</f>
        <v>0</v>
      </c>
      <c r="M140" s="1">
        <f>VLOOKUP(B140,'Razzball Projections'!$B$2:$W$322,11,FALSE)</f>
        <v>0</v>
      </c>
      <c r="N140" s="1">
        <f>VLOOKUP(B140,'Razzball Projections'!$B$2:$W$322,12,FALSE)</f>
        <v>0</v>
      </c>
      <c r="O140" s="1">
        <f>VLOOKUP(B140,'Razzball Projections'!$B$2:$W$322,13,FALSE)</f>
        <v>0</v>
      </c>
      <c r="P140" s="1">
        <f>VLOOKUP(B140,'Razzball Projections'!$B$2:$W$322,14,FALSE)</f>
        <v>48</v>
      </c>
      <c r="Q140" s="1">
        <f>VLOOKUP(B140,'Razzball Projections'!$B$2:$W$322,15,FALSE)</f>
        <v>598</v>
      </c>
      <c r="R140" s="1">
        <f>VLOOKUP(B140,'Razzball Projections'!$B$2:$W$322,16,FALSE)</f>
        <v>5</v>
      </c>
      <c r="S140" s="8">
        <f>VLOOKUP(B140,'Razzball Projections'!$B$2:$W$322,17,FALSE)</f>
        <v>89.8</v>
      </c>
      <c r="T140" s="8">
        <f>VLOOKUP(B140,'Razzball Projections'!$B$2:$W$322,18,FALSE)</f>
        <v>113.8</v>
      </c>
      <c r="U140" s="8">
        <f>VLOOKUP(B140,'Razzball Projections'!$B$2:$W$322,19,FALSE)</f>
        <v>137.80000000000001</v>
      </c>
      <c r="V140" s="7">
        <f>VLOOKUP(B140,'Razzball Projections'!$B$2:$W$322,20,FALSE)</f>
        <v>0</v>
      </c>
      <c r="W140" s="7">
        <f>VLOOKUP(B140,'Razzball Projections'!$B$2:$W$322,21,FALSE)</f>
        <v>0</v>
      </c>
      <c r="X140" s="7">
        <f>VLOOKUP(B140,'Razzball Projections'!$B$2:$W$322,22,FALSE)</f>
        <v>0</v>
      </c>
    </row>
    <row r="141" spans="1:24">
      <c r="A141" s="6">
        <v>139</v>
      </c>
      <c r="B141" s="3" t="str">
        <f>'Razzball Projections'!B140</f>
        <v>Ladarius Green</v>
      </c>
      <c r="C141" s="1" t="str">
        <f>VLOOKUP(B141,'Razzball Projections'!$B$2:$W$322,2,FALSE)</f>
        <v>TE</v>
      </c>
      <c r="D141" s="1" t="str">
        <f>VLOOKUP(B141,'Razzball Projections'!$B$2:$W$322,3,FALSE)</f>
        <v>SD</v>
      </c>
      <c r="E141" s="4">
        <f>VLOOKUP(B141,'Cheat Sheet'!$B$3:$E$323,4,FALSE)</f>
        <v>0</v>
      </c>
      <c r="F141" s="1">
        <f>VLOOKUP(B141,'Razzball Projections'!$B$2:$W$322,4,FALSE)</f>
        <v>0</v>
      </c>
      <c r="G141" s="1">
        <f>VLOOKUP(B141,'Razzball Projections'!$B$2:$W$322,5,FALSE)</f>
        <v>0</v>
      </c>
      <c r="H141" s="1">
        <f>VLOOKUP(B141,'Razzball Projections'!$B$2:$W$322,6,FALSE)</f>
        <v>0</v>
      </c>
      <c r="I141" s="1">
        <f>VLOOKUP(B141,'Razzball Projections'!$B$2:$W$322,7,FALSE)</f>
        <v>0</v>
      </c>
      <c r="J141" s="1">
        <f>VLOOKUP(B141,'Razzball Projections'!$B$2:$W$322,8,FALSE)</f>
        <v>0</v>
      </c>
      <c r="K141" s="1">
        <f>VLOOKUP(B141,'Razzball Projections'!$B$2:$W$322,9,FALSE)</f>
        <v>0</v>
      </c>
      <c r="L141" s="1">
        <f>VLOOKUP(B141,'Razzball Projections'!$B$2:$W$322,10,FALSE)</f>
        <v>0</v>
      </c>
      <c r="M141" s="1">
        <f>VLOOKUP(B141,'Razzball Projections'!$B$2:$W$322,11,FALSE)</f>
        <v>0</v>
      </c>
      <c r="N141" s="1">
        <f>VLOOKUP(B141,'Razzball Projections'!$B$2:$W$322,12,FALSE)</f>
        <v>0</v>
      </c>
      <c r="O141" s="1">
        <f>VLOOKUP(B141,'Razzball Projections'!$B$2:$W$322,13,FALSE)</f>
        <v>0</v>
      </c>
      <c r="P141" s="1">
        <f>VLOOKUP(B141,'Razzball Projections'!$B$2:$W$322,14,FALSE)</f>
        <v>42</v>
      </c>
      <c r="Q141" s="1">
        <f>VLOOKUP(B141,'Razzball Projections'!$B$2:$W$322,15,FALSE)</f>
        <v>596</v>
      </c>
      <c r="R141" s="1">
        <f>VLOOKUP(B141,'Razzball Projections'!$B$2:$W$322,16,FALSE)</f>
        <v>6</v>
      </c>
      <c r="S141" s="8">
        <f>VLOOKUP(B141,'Razzball Projections'!$B$2:$W$322,17,FALSE)</f>
        <v>95.6</v>
      </c>
      <c r="T141" s="8">
        <f>VLOOKUP(B141,'Razzball Projections'!$B$2:$W$322,18,FALSE)</f>
        <v>116.6</v>
      </c>
      <c r="U141" s="8">
        <f>VLOOKUP(B141,'Razzball Projections'!$B$2:$W$322,19,FALSE)</f>
        <v>137.6</v>
      </c>
      <c r="V141" s="7">
        <f>VLOOKUP(B141,'Razzball Projections'!$B$2:$W$322,20,FALSE)</f>
        <v>4</v>
      </c>
      <c r="W141" s="7">
        <f>VLOOKUP(B141,'Razzball Projections'!$B$2:$W$322,21,FALSE)</f>
        <v>3</v>
      </c>
      <c r="X141" s="7">
        <f>VLOOKUP(B141,'Razzball Projections'!$B$2:$W$322,22,FALSE)</f>
        <v>3</v>
      </c>
    </row>
    <row r="142" spans="1:24">
      <c r="A142" s="6">
        <v>140</v>
      </c>
      <c r="B142" s="3" t="str">
        <f>'Razzball Projections'!B141</f>
        <v>Sammy Watkins</v>
      </c>
      <c r="C142" s="1" t="str">
        <f>VLOOKUP(B142,'Razzball Projections'!$B$2:$W$322,2,FALSE)</f>
        <v>WR</v>
      </c>
      <c r="D142" s="1" t="str">
        <f>VLOOKUP(B142,'Razzball Projections'!$B$2:$W$322,3,FALSE)</f>
        <v>BUF</v>
      </c>
      <c r="E142" s="4">
        <f>VLOOKUP(B142,'Cheat Sheet'!$B$3:$E$323,4,FALSE)</f>
        <v>0</v>
      </c>
      <c r="F142" s="1">
        <f>VLOOKUP(B142,'Razzball Projections'!$B$2:$W$322,4,FALSE)</f>
        <v>0</v>
      </c>
      <c r="G142" s="1">
        <f>VLOOKUP(B142,'Razzball Projections'!$B$2:$W$322,5,FALSE)</f>
        <v>0</v>
      </c>
      <c r="H142" s="1">
        <f>VLOOKUP(B142,'Razzball Projections'!$B$2:$W$322,6,FALSE)</f>
        <v>0</v>
      </c>
      <c r="I142" s="1">
        <f>VLOOKUP(B142,'Razzball Projections'!$B$2:$W$322,7,FALSE)</f>
        <v>0</v>
      </c>
      <c r="J142" s="1">
        <f>VLOOKUP(B142,'Razzball Projections'!$B$2:$W$322,8,FALSE)</f>
        <v>0</v>
      </c>
      <c r="K142" s="1">
        <f>VLOOKUP(B142,'Razzball Projections'!$B$2:$W$322,9,FALSE)</f>
        <v>0</v>
      </c>
      <c r="L142" s="1">
        <f>VLOOKUP(B142,'Razzball Projections'!$B$2:$W$322,10,FALSE)</f>
        <v>4</v>
      </c>
      <c r="M142" s="1">
        <f>VLOOKUP(B142,'Razzball Projections'!$B$2:$W$322,11,FALSE)</f>
        <v>21</v>
      </c>
      <c r="N142" s="1">
        <f>VLOOKUP(B142,'Razzball Projections'!$B$2:$W$322,12,FALSE)</f>
        <v>0</v>
      </c>
      <c r="O142" s="1">
        <f>VLOOKUP(B142,'Razzball Projections'!$B$2:$W$322,13,FALSE)</f>
        <v>1</v>
      </c>
      <c r="P142" s="1">
        <f>VLOOKUP(B142,'Razzball Projections'!$B$2:$W$322,14,FALSE)</f>
        <v>47</v>
      </c>
      <c r="Q142" s="1">
        <f>VLOOKUP(B142,'Razzball Projections'!$B$2:$W$322,15,FALSE)</f>
        <v>699</v>
      </c>
      <c r="R142" s="1">
        <f>VLOOKUP(B142,'Razzball Projections'!$B$2:$W$322,16,FALSE)</f>
        <v>3</v>
      </c>
      <c r="S142" s="8">
        <f>VLOOKUP(B142,'Razzball Projections'!$B$2:$W$322,17,FALSE)</f>
        <v>88</v>
      </c>
      <c r="T142" s="8">
        <f>VLOOKUP(B142,'Razzball Projections'!$B$2:$W$322,18,FALSE)</f>
        <v>111.5</v>
      </c>
      <c r="U142" s="8">
        <f>VLOOKUP(B142,'Razzball Projections'!$B$2:$W$322,19,FALSE)</f>
        <v>135</v>
      </c>
      <c r="V142" s="7">
        <f>VLOOKUP(B142,'Razzball Projections'!$B$2:$W$322,20,FALSE)</f>
        <v>10</v>
      </c>
      <c r="W142" s="7">
        <f>VLOOKUP(B142,'Razzball Projections'!$B$2:$W$322,21,FALSE)</f>
        <v>10</v>
      </c>
      <c r="X142" s="7">
        <f>VLOOKUP(B142,'Razzball Projections'!$B$2:$W$322,22,FALSE)</f>
        <v>12</v>
      </c>
    </row>
    <row r="143" spans="1:24">
      <c r="A143" s="6">
        <v>141</v>
      </c>
      <c r="B143" s="3" t="str">
        <f>'Razzball Projections'!B142</f>
        <v>Nate Washington</v>
      </c>
      <c r="C143" s="1" t="str">
        <f>VLOOKUP(B143,'Razzball Projections'!$B$2:$W$322,2,FALSE)</f>
        <v>WR</v>
      </c>
      <c r="D143" s="1" t="str">
        <f>VLOOKUP(B143,'Razzball Projections'!$B$2:$W$322,3,FALSE)</f>
        <v>TEN</v>
      </c>
      <c r="E143" s="4">
        <f>VLOOKUP(B143,'Cheat Sheet'!$B$3:$E$323,4,FALSE)</f>
        <v>0</v>
      </c>
      <c r="F143" s="1">
        <f>VLOOKUP(B143,'Razzball Projections'!$B$2:$W$322,4,FALSE)</f>
        <v>0</v>
      </c>
      <c r="G143" s="1">
        <f>VLOOKUP(B143,'Razzball Projections'!$B$2:$W$322,5,FALSE)</f>
        <v>0</v>
      </c>
      <c r="H143" s="1">
        <f>VLOOKUP(B143,'Razzball Projections'!$B$2:$W$322,6,FALSE)</f>
        <v>0</v>
      </c>
      <c r="I143" s="1">
        <f>VLOOKUP(B143,'Razzball Projections'!$B$2:$W$322,7,FALSE)</f>
        <v>0</v>
      </c>
      <c r="J143" s="1">
        <f>VLOOKUP(B143,'Razzball Projections'!$B$2:$W$322,8,FALSE)</f>
        <v>0</v>
      </c>
      <c r="K143" s="1">
        <f>VLOOKUP(B143,'Razzball Projections'!$B$2:$W$322,9,FALSE)</f>
        <v>0</v>
      </c>
      <c r="L143" s="1">
        <f>VLOOKUP(B143,'Razzball Projections'!$B$2:$W$322,10,FALSE)</f>
        <v>0</v>
      </c>
      <c r="M143" s="1">
        <f>VLOOKUP(B143,'Razzball Projections'!$B$2:$W$322,11,FALSE)</f>
        <v>0</v>
      </c>
      <c r="N143" s="1">
        <f>VLOOKUP(B143,'Razzball Projections'!$B$2:$W$322,12,FALSE)</f>
        <v>0</v>
      </c>
      <c r="O143" s="1">
        <f>VLOOKUP(B143,'Razzball Projections'!$B$2:$W$322,13,FALSE)</f>
        <v>1</v>
      </c>
      <c r="P143" s="1">
        <f>VLOOKUP(B143,'Razzball Projections'!$B$2:$W$322,14,FALSE)</f>
        <v>47</v>
      </c>
      <c r="Q143" s="1">
        <f>VLOOKUP(B143,'Razzball Projections'!$B$2:$W$322,15,FALSE)</f>
        <v>647</v>
      </c>
      <c r="R143" s="1">
        <f>VLOOKUP(B143,'Razzball Projections'!$B$2:$W$322,16,FALSE)</f>
        <v>4</v>
      </c>
      <c r="S143" s="8">
        <f>VLOOKUP(B143,'Razzball Projections'!$B$2:$W$322,17,FALSE)</f>
        <v>87.7</v>
      </c>
      <c r="T143" s="8">
        <f>VLOOKUP(B143,'Razzball Projections'!$B$2:$W$322,18,FALSE)</f>
        <v>111.2</v>
      </c>
      <c r="U143" s="8">
        <f>VLOOKUP(B143,'Razzball Projections'!$B$2:$W$322,19,FALSE)</f>
        <v>134.69999999999999</v>
      </c>
      <c r="V143" s="7">
        <f>VLOOKUP(B143,'Razzball Projections'!$B$2:$W$322,20,FALSE)</f>
        <v>0</v>
      </c>
      <c r="W143" s="7">
        <f>VLOOKUP(B143,'Razzball Projections'!$B$2:$W$322,21,FALSE)</f>
        <v>0</v>
      </c>
      <c r="X143" s="7">
        <f>VLOOKUP(B143,'Razzball Projections'!$B$2:$W$322,22,FALSE)</f>
        <v>0</v>
      </c>
    </row>
    <row r="144" spans="1:24">
      <c r="A144" s="6">
        <v>142</v>
      </c>
      <c r="B144" s="3" t="str">
        <f>'Razzball Projections'!B143</f>
        <v>Roy Helu</v>
      </c>
      <c r="C144" s="1" t="str">
        <f>VLOOKUP(B144,'Razzball Projections'!$B$2:$W$322,2,FALSE)</f>
        <v>RB</v>
      </c>
      <c r="D144" s="1" t="str">
        <f>VLOOKUP(B144,'Razzball Projections'!$B$2:$W$322,3,FALSE)</f>
        <v>WAS</v>
      </c>
      <c r="E144" s="4">
        <f>VLOOKUP(B144,'Cheat Sheet'!$B$3:$E$323,4,FALSE)</f>
        <v>0</v>
      </c>
      <c r="F144" s="1">
        <f>VLOOKUP(B144,'Razzball Projections'!$B$2:$W$322,4,FALSE)</f>
        <v>0</v>
      </c>
      <c r="G144" s="1">
        <f>VLOOKUP(B144,'Razzball Projections'!$B$2:$W$322,5,FALSE)</f>
        <v>0</v>
      </c>
      <c r="H144" s="1">
        <f>VLOOKUP(B144,'Razzball Projections'!$B$2:$W$322,6,FALSE)</f>
        <v>0</v>
      </c>
      <c r="I144" s="1">
        <f>VLOOKUP(B144,'Razzball Projections'!$B$2:$W$322,7,FALSE)</f>
        <v>0</v>
      </c>
      <c r="J144" s="1">
        <f>VLOOKUP(B144,'Razzball Projections'!$B$2:$W$322,8,FALSE)</f>
        <v>0</v>
      </c>
      <c r="K144" s="1">
        <f>VLOOKUP(B144,'Razzball Projections'!$B$2:$W$322,9,FALSE)</f>
        <v>0</v>
      </c>
      <c r="L144" s="1">
        <f>VLOOKUP(B144,'Razzball Projections'!$B$2:$W$322,10,FALSE)</f>
        <v>78</v>
      </c>
      <c r="M144" s="1">
        <f>VLOOKUP(B144,'Razzball Projections'!$B$2:$W$322,11,FALSE)</f>
        <v>316</v>
      </c>
      <c r="N144" s="1">
        <f>VLOOKUP(B144,'Razzball Projections'!$B$2:$W$322,12,FALSE)</f>
        <v>2</v>
      </c>
      <c r="O144" s="1">
        <f>VLOOKUP(B144,'Razzball Projections'!$B$2:$W$322,13,FALSE)</f>
        <v>2</v>
      </c>
      <c r="P144" s="1">
        <f>VLOOKUP(B144,'Razzball Projections'!$B$2:$W$322,14,FALSE)</f>
        <v>49</v>
      </c>
      <c r="Q144" s="1">
        <f>VLOOKUP(B144,'Razzball Projections'!$B$2:$W$322,15,FALSE)</f>
        <v>405</v>
      </c>
      <c r="R144" s="1">
        <f>VLOOKUP(B144,'Razzball Projections'!$B$2:$W$322,16,FALSE)</f>
        <v>1</v>
      </c>
      <c r="S144" s="8">
        <f>VLOOKUP(B144,'Razzball Projections'!$B$2:$W$322,17,FALSE)</f>
        <v>85.5</v>
      </c>
      <c r="T144" s="8">
        <f>VLOOKUP(B144,'Razzball Projections'!$B$2:$W$322,18,FALSE)</f>
        <v>110</v>
      </c>
      <c r="U144" s="8">
        <f>VLOOKUP(B144,'Razzball Projections'!$B$2:$W$322,19,FALSE)</f>
        <v>134.5</v>
      </c>
      <c r="V144" s="7">
        <f>VLOOKUP(B144,'Razzball Projections'!$B$2:$W$322,20,FALSE)</f>
        <v>1</v>
      </c>
      <c r="W144" s="7">
        <f>VLOOKUP(B144,'Razzball Projections'!$B$2:$W$322,21,FALSE)</f>
        <v>2</v>
      </c>
      <c r="X144" s="7">
        <f>VLOOKUP(B144,'Razzball Projections'!$B$2:$W$322,22,FALSE)</f>
        <v>3</v>
      </c>
    </row>
    <row r="145" spans="1:24">
      <c r="A145" s="6">
        <v>143</v>
      </c>
      <c r="B145" s="3" t="str">
        <f>'Razzball Projections'!B144</f>
        <v>Rod Streater</v>
      </c>
      <c r="C145" s="1" t="str">
        <f>VLOOKUP(B145,'Razzball Projections'!$B$2:$W$322,2,FALSE)</f>
        <v>WR</v>
      </c>
      <c r="D145" s="1" t="str">
        <f>VLOOKUP(B145,'Razzball Projections'!$B$2:$W$322,3,FALSE)</f>
        <v>OAK</v>
      </c>
      <c r="E145" s="4">
        <f>VLOOKUP(B145,'Cheat Sheet'!$B$3:$E$323,4,FALSE)</f>
        <v>0</v>
      </c>
      <c r="F145" s="1">
        <f>VLOOKUP(B145,'Razzball Projections'!$B$2:$W$322,4,FALSE)</f>
        <v>0</v>
      </c>
      <c r="G145" s="1">
        <f>VLOOKUP(B145,'Razzball Projections'!$B$2:$W$322,5,FALSE)</f>
        <v>0</v>
      </c>
      <c r="H145" s="1">
        <f>VLOOKUP(B145,'Razzball Projections'!$B$2:$W$322,6,FALSE)</f>
        <v>0</v>
      </c>
      <c r="I145" s="1">
        <f>VLOOKUP(B145,'Razzball Projections'!$B$2:$W$322,7,FALSE)</f>
        <v>0</v>
      </c>
      <c r="J145" s="1">
        <f>VLOOKUP(B145,'Razzball Projections'!$B$2:$W$322,8,FALSE)</f>
        <v>0</v>
      </c>
      <c r="K145" s="1">
        <f>VLOOKUP(B145,'Razzball Projections'!$B$2:$W$322,9,FALSE)</f>
        <v>0</v>
      </c>
      <c r="L145" s="1">
        <f>VLOOKUP(B145,'Razzball Projections'!$B$2:$W$322,10,FALSE)</f>
        <v>1</v>
      </c>
      <c r="M145" s="1">
        <f>VLOOKUP(B145,'Razzball Projections'!$B$2:$W$322,11,FALSE)</f>
        <v>9</v>
      </c>
      <c r="N145" s="1">
        <f>VLOOKUP(B145,'Razzball Projections'!$B$2:$W$322,12,FALSE)</f>
        <v>0</v>
      </c>
      <c r="O145" s="1">
        <f>VLOOKUP(B145,'Razzball Projections'!$B$2:$W$322,13,FALSE)</f>
        <v>2</v>
      </c>
      <c r="P145" s="1">
        <f>VLOOKUP(B145,'Razzball Projections'!$B$2:$W$322,14,FALSE)</f>
        <v>49</v>
      </c>
      <c r="Q145" s="1">
        <f>VLOOKUP(B145,'Razzball Projections'!$B$2:$W$322,15,FALSE)</f>
        <v>701</v>
      </c>
      <c r="R145" s="1">
        <f>VLOOKUP(B145,'Razzball Projections'!$B$2:$W$322,16,FALSE)</f>
        <v>3</v>
      </c>
      <c r="S145" s="8">
        <f>VLOOKUP(B145,'Razzball Projections'!$B$2:$W$322,17,FALSE)</f>
        <v>84.95</v>
      </c>
      <c r="T145" s="8">
        <f>VLOOKUP(B145,'Razzball Projections'!$B$2:$W$322,18,FALSE)</f>
        <v>109.45</v>
      </c>
      <c r="U145" s="8">
        <f>VLOOKUP(B145,'Razzball Projections'!$B$2:$W$322,19,FALSE)</f>
        <v>133.94999999999999</v>
      </c>
      <c r="V145" s="7">
        <f>VLOOKUP(B145,'Razzball Projections'!$B$2:$W$322,20,FALSE)</f>
        <v>0</v>
      </c>
      <c r="W145" s="7">
        <f>VLOOKUP(B145,'Razzball Projections'!$B$2:$W$322,21,FALSE)</f>
        <v>0</v>
      </c>
      <c r="X145" s="7">
        <f>VLOOKUP(B145,'Razzball Projections'!$B$2:$W$322,22,FALSE)</f>
        <v>0</v>
      </c>
    </row>
    <row r="146" spans="1:24">
      <c r="A146" s="6">
        <v>144</v>
      </c>
      <c r="B146" s="3" t="str">
        <f>'Razzball Projections'!B145</f>
        <v>Tyler Eifert</v>
      </c>
      <c r="C146" s="1" t="str">
        <f>VLOOKUP(B146,'Razzball Projections'!$B$2:$W$322,2,FALSE)</f>
        <v>TE</v>
      </c>
      <c r="D146" s="1" t="str">
        <f>VLOOKUP(B146,'Razzball Projections'!$B$2:$W$322,3,FALSE)</f>
        <v>CIN</v>
      </c>
      <c r="E146" s="4">
        <f>VLOOKUP(B146,'Cheat Sheet'!$B$3:$E$323,4,FALSE)</f>
        <v>0</v>
      </c>
      <c r="F146" s="1">
        <f>VLOOKUP(B146,'Razzball Projections'!$B$2:$W$322,4,FALSE)</f>
        <v>0</v>
      </c>
      <c r="G146" s="1">
        <f>VLOOKUP(B146,'Razzball Projections'!$B$2:$W$322,5,FALSE)</f>
        <v>0</v>
      </c>
      <c r="H146" s="1">
        <f>VLOOKUP(B146,'Razzball Projections'!$B$2:$W$322,6,FALSE)</f>
        <v>0</v>
      </c>
      <c r="I146" s="1">
        <f>VLOOKUP(B146,'Razzball Projections'!$B$2:$W$322,7,FALSE)</f>
        <v>0</v>
      </c>
      <c r="J146" s="1">
        <f>VLOOKUP(B146,'Razzball Projections'!$B$2:$W$322,8,FALSE)</f>
        <v>0</v>
      </c>
      <c r="K146" s="1">
        <f>VLOOKUP(B146,'Razzball Projections'!$B$2:$W$322,9,FALSE)</f>
        <v>0</v>
      </c>
      <c r="L146" s="1">
        <f>VLOOKUP(B146,'Razzball Projections'!$B$2:$W$322,10,FALSE)</f>
        <v>0</v>
      </c>
      <c r="M146" s="1">
        <f>VLOOKUP(B146,'Razzball Projections'!$B$2:$W$322,11,FALSE)</f>
        <v>0</v>
      </c>
      <c r="N146" s="1">
        <f>VLOOKUP(B146,'Razzball Projections'!$B$2:$W$322,12,FALSE)</f>
        <v>0</v>
      </c>
      <c r="O146" s="1">
        <f>VLOOKUP(B146,'Razzball Projections'!$B$2:$W$322,13,FALSE)</f>
        <v>0</v>
      </c>
      <c r="P146" s="1">
        <f>VLOOKUP(B146,'Razzball Projections'!$B$2:$W$322,14,FALSE)</f>
        <v>48</v>
      </c>
      <c r="Q146" s="1">
        <f>VLOOKUP(B146,'Razzball Projections'!$B$2:$W$322,15,FALSE)</f>
        <v>551</v>
      </c>
      <c r="R146" s="1">
        <f>VLOOKUP(B146,'Razzball Projections'!$B$2:$W$322,16,FALSE)</f>
        <v>5</v>
      </c>
      <c r="S146" s="8">
        <f>VLOOKUP(B146,'Razzball Projections'!$B$2:$W$322,17,FALSE)</f>
        <v>85.1</v>
      </c>
      <c r="T146" s="8">
        <f>VLOOKUP(B146,'Razzball Projections'!$B$2:$W$322,18,FALSE)</f>
        <v>109.1</v>
      </c>
      <c r="U146" s="8">
        <f>VLOOKUP(B146,'Razzball Projections'!$B$2:$W$322,19,FALSE)</f>
        <v>133.1</v>
      </c>
      <c r="V146" s="7">
        <f>VLOOKUP(B146,'Razzball Projections'!$B$2:$W$322,20,FALSE)</f>
        <v>0</v>
      </c>
      <c r="W146" s="7">
        <f>VLOOKUP(B146,'Razzball Projections'!$B$2:$W$322,21,FALSE)</f>
        <v>0</v>
      </c>
      <c r="X146" s="7">
        <f>VLOOKUP(B146,'Razzball Projections'!$B$2:$W$322,22,FALSE)</f>
        <v>0</v>
      </c>
    </row>
    <row r="147" spans="1:24">
      <c r="A147" s="6">
        <v>145</v>
      </c>
      <c r="B147" s="3" t="str">
        <f>'Razzball Projections'!B146</f>
        <v>Riley Cooper</v>
      </c>
      <c r="C147" s="1" t="str">
        <f>VLOOKUP(B147,'Razzball Projections'!$B$2:$W$322,2,FALSE)</f>
        <v>WR</v>
      </c>
      <c r="D147" s="1" t="str">
        <f>VLOOKUP(B147,'Razzball Projections'!$B$2:$W$322,3,FALSE)</f>
        <v>PHI</v>
      </c>
      <c r="E147" s="4">
        <f>VLOOKUP(B147,'Cheat Sheet'!$B$3:$E$323,4,FALSE)</f>
        <v>0</v>
      </c>
      <c r="F147" s="1">
        <f>VLOOKUP(B147,'Razzball Projections'!$B$2:$W$322,4,FALSE)</f>
        <v>0</v>
      </c>
      <c r="G147" s="1">
        <f>VLOOKUP(B147,'Razzball Projections'!$B$2:$W$322,5,FALSE)</f>
        <v>0</v>
      </c>
      <c r="H147" s="1">
        <f>VLOOKUP(B147,'Razzball Projections'!$B$2:$W$322,6,FALSE)</f>
        <v>0</v>
      </c>
      <c r="I147" s="1">
        <f>VLOOKUP(B147,'Razzball Projections'!$B$2:$W$322,7,FALSE)</f>
        <v>0</v>
      </c>
      <c r="J147" s="1">
        <f>VLOOKUP(B147,'Razzball Projections'!$B$2:$W$322,8,FALSE)</f>
        <v>0</v>
      </c>
      <c r="K147" s="1">
        <f>VLOOKUP(B147,'Razzball Projections'!$B$2:$W$322,9,FALSE)</f>
        <v>0</v>
      </c>
      <c r="L147" s="1">
        <f>VLOOKUP(B147,'Razzball Projections'!$B$2:$W$322,10,FALSE)</f>
        <v>0</v>
      </c>
      <c r="M147" s="1">
        <f>VLOOKUP(B147,'Razzball Projections'!$B$2:$W$322,11,FALSE)</f>
        <v>0</v>
      </c>
      <c r="N147" s="1">
        <f>VLOOKUP(B147,'Razzball Projections'!$B$2:$W$322,12,FALSE)</f>
        <v>0</v>
      </c>
      <c r="O147" s="1">
        <f>VLOOKUP(B147,'Razzball Projections'!$B$2:$W$322,13,FALSE)</f>
        <v>1</v>
      </c>
      <c r="P147" s="1">
        <f>VLOOKUP(B147,'Razzball Projections'!$B$2:$W$322,14,FALSE)</f>
        <v>48</v>
      </c>
      <c r="Q147" s="1">
        <f>VLOOKUP(B147,'Razzball Projections'!$B$2:$W$322,15,FALSE)</f>
        <v>620</v>
      </c>
      <c r="R147" s="1">
        <f>VLOOKUP(B147,'Razzball Projections'!$B$2:$W$322,16,FALSE)</f>
        <v>4</v>
      </c>
      <c r="S147" s="8">
        <f>VLOOKUP(B147,'Razzball Projections'!$B$2:$W$322,17,FALSE)</f>
        <v>85</v>
      </c>
      <c r="T147" s="8">
        <f>VLOOKUP(B147,'Razzball Projections'!$B$2:$W$322,18,FALSE)</f>
        <v>109</v>
      </c>
      <c r="U147" s="8">
        <f>VLOOKUP(B147,'Razzball Projections'!$B$2:$W$322,19,FALSE)</f>
        <v>133</v>
      </c>
      <c r="V147" s="7">
        <f>VLOOKUP(B147,'Razzball Projections'!$B$2:$W$322,20,FALSE)</f>
        <v>5</v>
      </c>
      <c r="W147" s="7">
        <f>VLOOKUP(B147,'Razzball Projections'!$B$2:$W$322,21,FALSE)</f>
        <v>5</v>
      </c>
      <c r="X147" s="7">
        <f>VLOOKUP(B147,'Razzball Projections'!$B$2:$W$322,22,FALSE)</f>
        <v>6</v>
      </c>
    </row>
    <row r="148" spans="1:24">
      <c r="A148" s="6">
        <v>146</v>
      </c>
      <c r="B148" s="3" t="str">
        <f>'Razzball Projections'!B147</f>
        <v>Robert Woods</v>
      </c>
      <c r="C148" s="1" t="str">
        <f>VLOOKUP(B148,'Razzball Projections'!$B$2:$W$322,2,FALSE)</f>
        <v>WR</v>
      </c>
      <c r="D148" s="1" t="str">
        <f>VLOOKUP(B148,'Razzball Projections'!$B$2:$W$322,3,FALSE)</f>
        <v>BUF</v>
      </c>
      <c r="E148" s="4">
        <f>VLOOKUP(B148,'Cheat Sheet'!$B$3:$E$323,4,FALSE)</f>
        <v>0</v>
      </c>
      <c r="F148" s="1">
        <f>VLOOKUP(B148,'Razzball Projections'!$B$2:$W$322,4,FALSE)</f>
        <v>0</v>
      </c>
      <c r="G148" s="1">
        <f>VLOOKUP(B148,'Razzball Projections'!$B$2:$W$322,5,FALSE)</f>
        <v>0</v>
      </c>
      <c r="H148" s="1">
        <f>VLOOKUP(B148,'Razzball Projections'!$B$2:$W$322,6,FALSE)</f>
        <v>0</v>
      </c>
      <c r="I148" s="1">
        <f>VLOOKUP(B148,'Razzball Projections'!$B$2:$W$322,7,FALSE)</f>
        <v>0</v>
      </c>
      <c r="J148" s="1">
        <f>VLOOKUP(B148,'Razzball Projections'!$B$2:$W$322,8,FALSE)</f>
        <v>0</v>
      </c>
      <c r="K148" s="1">
        <f>VLOOKUP(B148,'Razzball Projections'!$B$2:$W$322,9,FALSE)</f>
        <v>0</v>
      </c>
      <c r="L148" s="1">
        <f>VLOOKUP(B148,'Razzball Projections'!$B$2:$W$322,10,FALSE)</f>
        <v>1</v>
      </c>
      <c r="M148" s="1">
        <f>VLOOKUP(B148,'Razzball Projections'!$B$2:$W$322,11,FALSE)</f>
        <v>8</v>
      </c>
      <c r="N148" s="1">
        <f>VLOOKUP(B148,'Razzball Projections'!$B$2:$W$322,12,FALSE)</f>
        <v>0</v>
      </c>
      <c r="O148" s="1">
        <f>VLOOKUP(B148,'Razzball Projections'!$B$2:$W$322,13,FALSE)</f>
        <v>1</v>
      </c>
      <c r="P148" s="1">
        <f>VLOOKUP(B148,'Razzball Projections'!$B$2:$W$322,14,FALSE)</f>
        <v>49</v>
      </c>
      <c r="Q148" s="1">
        <f>VLOOKUP(B148,'Razzball Projections'!$B$2:$W$322,15,FALSE)</f>
        <v>662</v>
      </c>
      <c r="R148" s="1">
        <f>VLOOKUP(B148,'Razzball Projections'!$B$2:$W$322,16,FALSE)</f>
        <v>3</v>
      </c>
      <c r="S148" s="8">
        <f>VLOOKUP(B148,'Razzball Projections'!$B$2:$W$322,17,FALSE)</f>
        <v>84</v>
      </c>
      <c r="T148" s="8">
        <f>VLOOKUP(B148,'Razzball Projections'!$B$2:$W$322,18,FALSE)</f>
        <v>108.5</v>
      </c>
      <c r="U148" s="8">
        <f>VLOOKUP(B148,'Razzball Projections'!$B$2:$W$322,19,FALSE)</f>
        <v>133</v>
      </c>
      <c r="V148" s="7">
        <f>VLOOKUP(B148,'Razzball Projections'!$B$2:$W$322,20,FALSE)</f>
        <v>0</v>
      </c>
      <c r="W148" s="7">
        <f>VLOOKUP(B148,'Razzball Projections'!$B$2:$W$322,21,FALSE)</f>
        <v>0</v>
      </c>
      <c r="X148" s="7">
        <f>VLOOKUP(B148,'Razzball Projections'!$B$2:$W$322,22,FALSE)</f>
        <v>0</v>
      </c>
    </row>
    <row r="149" spans="1:24">
      <c r="A149" s="6">
        <v>147</v>
      </c>
      <c r="B149" s="3" t="str">
        <f>'Razzball Projections'!B148</f>
        <v>Marvin Jones</v>
      </c>
      <c r="C149" s="1" t="str">
        <f>VLOOKUP(B149,'Razzball Projections'!$B$2:$W$322,2,FALSE)</f>
        <v>WR</v>
      </c>
      <c r="D149" s="1" t="str">
        <f>VLOOKUP(B149,'Razzball Projections'!$B$2:$W$322,3,FALSE)</f>
        <v>CIN</v>
      </c>
      <c r="E149" s="4">
        <f>VLOOKUP(B149,'Cheat Sheet'!$B$3:$E$323,4,FALSE)</f>
        <v>0</v>
      </c>
      <c r="F149" s="1">
        <f>VLOOKUP(B149,'Razzball Projections'!$B$2:$W$322,4,FALSE)</f>
        <v>0</v>
      </c>
      <c r="G149" s="1">
        <f>VLOOKUP(B149,'Razzball Projections'!$B$2:$W$322,5,FALSE)</f>
        <v>0</v>
      </c>
      <c r="H149" s="1">
        <f>VLOOKUP(B149,'Razzball Projections'!$B$2:$W$322,6,FALSE)</f>
        <v>0</v>
      </c>
      <c r="I149" s="1">
        <f>VLOOKUP(B149,'Razzball Projections'!$B$2:$W$322,7,FALSE)</f>
        <v>0</v>
      </c>
      <c r="J149" s="1">
        <f>VLOOKUP(B149,'Razzball Projections'!$B$2:$W$322,8,FALSE)</f>
        <v>0</v>
      </c>
      <c r="K149" s="1">
        <f>VLOOKUP(B149,'Razzball Projections'!$B$2:$W$322,9,FALSE)</f>
        <v>0</v>
      </c>
      <c r="L149" s="1">
        <f>VLOOKUP(B149,'Razzball Projections'!$B$2:$W$322,10,FALSE)</f>
        <v>6</v>
      </c>
      <c r="M149" s="1">
        <f>VLOOKUP(B149,'Razzball Projections'!$B$2:$W$322,11,FALSE)</f>
        <v>50</v>
      </c>
      <c r="N149" s="1">
        <f>VLOOKUP(B149,'Razzball Projections'!$B$2:$W$322,12,FALSE)</f>
        <v>0</v>
      </c>
      <c r="O149" s="1">
        <f>VLOOKUP(B149,'Razzball Projections'!$B$2:$W$322,13,FALSE)</f>
        <v>2</v>
      </c>
      <c r="P149" s="1">
        <f>VLOOKUP(B149,'Razzball Projections'!$B$2:$W$322,14,FALSE)</f>
        <v>48</v>
      </c>
      <c r="Q149" s="1">
        <f>VLOOKUP(B149,'Razzball Projections'!$B$2:$W$322,15,FALSE)</f>
        <v>649</v>
      </c>
      <c r="R149" s="1">
        <f>VLOOKUP(B149,'Razzball Projections'!$B$2:$W$322,16,FALSE)</f>
        <v>3</v>
      </c>
      <c r="S149" s="8">
        <f>VLOOKUP(B149,'Razzball Projections'!$B$2:$W$322,17,FALSE)</f>
        <v>84.9</v>
      </c>
      <c r="T149" s="8">
        <f>VLOOKUP(B149,'Razzball Projections'!$B$2:$W$322,18,FALSE)</f>
        <v>108.9</v>
      </c>
      <c r="U149" s="8">
        <f>VLOOKUP(B149,'Razzball Projections'!$B$2:$W$322,19,FALSE)</f>
        <v>132.9</v>
      </c>
      <c r="V149" s="7">
        <f>VLOOKUP(B149,'Razzball Projections'!$B$2:$W$322,20,FALSE)</f>
        <v>5</v>
      </c>
      <c r="W149" s="7">
        <f>VLOOKUP(B149,'Razzball Projections'!$B$2:$W$322,21,FALSE)</f>
        <v>6</v>
      </c>
      <c r="X149" s="7">
        <f>VLOOKUP(B149,'Razzball Projections'!$B$2:$W$322,22,FALSE)</f>
        <v>6</v>
      </c>
    </row>
    <row r="150" spans="1:24">
      <c r="A150" s="6">
        <v>148</v>
      </c>
      <c r="B150" s="3" t="str">
        <f>'Razzball Projections'!B149</f>
        <v>Devonta Freeman</v>
      </c>
      <c r="C150" s="1" t="str">
        <f>VLOOKUP(B150,'Razzball Projections'!$B$2:$W$322,2,FALSE)</f>
        <v>RB</v>
      </c>
      <c r="D150" s="1" t="str">
        <f>VLOOKUP(B150,'Razzball Projections'!$B$2:$W$322,3,FALSE)</f>
        <v>ATL</v>
      </c>
      <c r="E150" s="4">
        <f>VLOOKUP(B150,'Cheat Sheet'!$B$3:$E$323,4,FALSE)</f>
        <v>0</v>
      </c>
      <c r="F150" s="1">
        <f>VLOOKUP(B150,'Razzball Projections'!$B$2:$W$322,4,FALSE)</f>
        <v>0</v>
      </c>
      <c r="G150" s="1">
        <f>VLOOKUP(B150,'Razzball Projections'!$B$2:$W$322,5,FALSE)</f>
        <v>0</v>
      </c>
      <c r="H150" s="1">
        <f>VLOOKUP(B150,'Razzball Projections'!$B$2:$W$322,6,FALSE)</f>
        <v>0</v>
      </c>
      <c r="I150" s="1">
        <f>VLOOKUP(B150,'Razzball Projections'!$B$2:$W$322,7,FALSE)</f>
        <v>0</v>
      </c>
      <c r="J150" s="1">
        <f>VLOOKUP(B150,'Razzball Projections'!$B$2:$W$322,8,FALSE)</f>
        <v>0</v>
      </c>
      <c r="K150" s="1">
        <f>VLOOKUP(B150,'Razzball Projections'!$B$2:$W$322,9,FALSE)</f>
        <v>0</v>
      </c>
      <c r="L150" s="1">
        <f>VLOOKUP(B150,'Razzball Projections'!$B$2:$W$322,10,FALSE)</f>
        <v>111</v>
      </c>
      <c r="M150" s="1">
        <f>VLOOKUP(B150,'Razzball Projections'!$B$2:$W$322,11,FALSE)</f>
        <v>513</v>
      </c>
      <c r="N150" s="1">
        <f>VLOOKUP(B150,'Razzball Projections'!$B$2:$W$322,12,FALSE)</f>
        <v>3</v>
      </c>
      <c r="O150" s="1">
        <f>VLOOKUP(B150,'Razzball Projections'!$B$2:$W$322,13,FALSE)</f>
        <v>1</v>
      </c>
      <c r="P150" s="1">
        <f>VLOOKUP(B150,'Razzball Projections'!$B$2:$W$322,14,FALSE)</f>
        <v>35</v>
      </c>
      <c r="Q150" s="1">
        <f>VLOOKUP(B150,'Razzball Projections'!$B$2:$W$322,15,FALSE)</f>
        <v>266</v>
      </c>
      <c r="R150" s="1">
        <f>VLOOKUP(B150,'Razzball Projections'!$B$2:$W$322,16,FALSE)</f>
        <v>1</v>
      </c>
      <c r="S150" s="8">
        <f>VLOOKUP(B150,'Razzball Projections'!$B$2:$W$322,17,FALSE)</f>
        <v>97.9</v>
      </c>
      <c r="T150" s="8">
        <f>VLOOKUP(B150,'Razzball Projections'!$B$2:$W$322,18,FALSE)</f>
        <v>115.4</v>
      </c>
      <c r="U150" s="8">
        <f>VLOOKUP(B150,'Razzball Projections'!$B$2:$W$322,19,FALSE)</f>
        <v>132.9</v>
      </c>
      <c r="V150" s="7">
        <f>VLOOKUP(B150,'Razzball Projections'!$B$2:$W$322,20,FALSE)</f>
        <v>6</v>
      </c>
      <c r="W150" s="7">
        <f>VLOOKUP(B150,'Razzball Projections'!$B$2:$W$322,21,FALSE)</f>
        <v>6</v>
      </c>
      <c r="X150" s="7">
        <f>VLOOKUP(B150,'Razzball Projections'!$B$2:$W$322,22,FALSE)</f>
        <v>6</v>
      </c>
    </row>
    <row r="151" spans="1:24">
      <c r="A151" s="6">
        <v>149</v>
      </c>
      <c r="B151" s="3" t="str">
        <f>'Razzball Projections'!B150</f>
        <v>Teddy Bridgewater</v>
      </c>
      <c r="C151" s="1" t="str">
        <f>VLOOKUP(B151,'Razzball Projections'!$B$2:$W$322,2,FALSE)</f>
        <v>QB</v>
      </c>
      <c r="D151" s="1" t="str">
        <f>VLOOKUP(B151,'Razzball Projections'!$B$2:$W$322,3,FALSE)</f>
        <v>MIN</v>
      </c>
      <c r="E151" s="4">
        <f>VLOOKUP(B151,'Cheat Sheet'!$B$3:$E$323,4,FALSE)</f>
        <v>0</v>
      </c>
      <c r="F151" s="1">
        <f>VLOOKUP(B151,'Razzball Projections'!$B$2:$W$322,4,FALSE)</f>
        <v>332</v>
      </c>
      <c r="G151" s="1">
        <f>VLOOKUP(B151,'Razzball Projections'!$B$2:$W$322,5,FALSE)</f>
        <v>196</v>
      </c>
      <c r="H151" s="1">
        <f>VLOOKUP(B151,'Razzball Projections'!$B$2:$W$322,6,FALSE)</f>
        <v>59</v>
      </c>
      <c r="I151" s="1">
        <f>VLOOKUP(B151,'Razzball Projections'!$B$2:$W$322,7,FALSE)</f>
        <v>2105</v>
      </c>
      <c r="J151" s="1">
        <f>VLOOKUP(B151,'Razzball Projections'!$B$2:$W$322,8,FALSE)</f>
        <v>11</v>
      </c>
      <c r="K151" s="1">
        <f>VLOOKUP(B151,'Razzball Projections'!$B$2:$W$322,9,FALSE)</f>
        <v>6</v>
      </c>
      <c r="L151" s="1">
        <f>VLOOKUP(B151,'Razzball Projections'!$B$2:$W$322,10,FALSE)</f>
        <v>38</v>
      </c>
      <c r="M151" s="1">
        <f>VLOOKUP(B151,'Razzball Projections'!$B$2:$W$322,11,FALSE)</f>
        <v>143</v>
      </c>
      <c r="N151" s="1">
        <f>VLOOKUP(B151,'Razzball Projections'!$B$2:$W$322,12,FALSE)</f>
        <v>1</v>
      </c>
      <c r="O151" s="1">
        <f>VLOOKUP(B151,'Razzball Projections'!$B$2:$W$322,13,FALSE)</f>
        <v>3</v>
      </c>
      <c r="P151" s="1">
        <f>VLOOKUP(B151,'Razzball Projections'!$B$2:$W$322,14,FALSE)</f>
        <v>0</v>
      </c>
      <c r="Q151" s="1">
        <f>VLOOKUP(B151,'Razzball Projections'!$B$2:$W$322,15,FALSE)</f>
        <v>0</v>
      </c>
      <c r="R151" s="1">
        <f>VLOOKUP(B151,'Razzball Projections'!$B$2:$W$322,16,FALSE)</f>
        <v>0</v>
      </c>
      <c r="S151" s="8">
        <f>VLOOKUP(B151,'Razzball Projections'!$B$2:$W$322,17,FALSE)</f>
        <v>132.9</v>
      </c>
      <c r="T151" s="8">
        <f>VLOOKUP(B151,'Razzball Projections'!$B$2:$W$322,18,FALSE)</f>
        <v>132.9</v>
      </c>
      <c r="U151" s="8">
        <f>VLOOKUP(B151,'Razzball Projections'!$B$2:$W$322,19,FALSE)</f>
        <v>132.9</v>
      </c>
      <c r="V151" s="7">
        <f>VLOOKUP(B151,'Razzball Projections'!$B$2:$W$322,20,FALSE)</f>
        <v>0</v>
      </c>
      <c r="W151" s="7">
        <f>VLOOKUP(B151,'Razzball Projections'!$B$2:$W$322,21,FALSE)</f>
        <v>0</v>
      </c>
      <c r="X151" s="7">
        <f>VLOOKUP(B151,'Razzball Projections'!$B$2:$W$322,22,FALSE)</f>
        <v>0</v>
      </c>
    </row>
    <row r="152" spans="1:24">
      <c r="A152" s="6">
        <v>150</v>
      </c>
      <c r="B152" s="3" t="str">
        <f>'Razzball Projections'!B151</f>
        <v>Justin Hunter</v>
      </c>
      <c r="C152" s="1" t="str">
        <f>VLOOKUP(B152,'Razzball Projections'!$B$2:$W$322,2,FALSE)</f>
        <v>WR</v>
      </c>
      <c r="D152" s="1" t="str">
        <f>VLOOKUP(B152,'Razzball Projections'!$B$2:$W$322,3,FALSE)</f>
        <v>TEN</v>
      </c>
      <c r="E152" s="4">
        <f>VLOOKUP(B152,'Cheat Sheet'!$B$3:$E$323,4,FALSE)</f>
        <v>0</v>
      </c>
      <c r="F152" s="1">
        <f>VLOOKUP(B152,'Razzball Projections'!$B$2:$W$322,4,FALSE)</f>
        <v>0</v>
      </c>
      <c r="G152" s="1">
        <f>VLOOKUP(B152,'Razzball Projections'!$B$2:$W$322,5,FALSE)</f>
        <v>0</v>
      </c>
      <c r="H152" s="1">
        <f>VLOOKUP(B152,'Razzball Projections'!$B$2:$W$322,6,FALSE)</f>
        <v>0</v>
      </c>
      <c r="I152" s="1">
        <f>VLOOKUP(B152,'Razzball Projections'!$B$2:$W$322,7,FALSE)</f>
        <v>0</v>
      </c>
      <c r="J152" s="1">
        <f>VLOOKUP(B152,'Razzball Projections'!$B$2:$W$322,8,FALSE)</f>
        <v>0</v>
      </c>
      <c r="K152" s="1">
        <f>VLOOKUP(B152,'Razzball Projections'!$B$2:$W$322,9,FALSE)</f>
        <v>0</v>
      </c>
      <c r="L152" s="1">
        <f>VLOOKUP(B152,'Razzball Projections'!$B$2:$W$322,10,FALSE)</f>
        <v>0</v>
      </c>
      <c r="M152" s="1">
        <f>VLOOKUP(B152,'Razzball Projections'!$B$2:$W$322,11,FALSE)</f>
        <v>0</v>
      </c>
      <c r="N152" s="1">
        <f>VLOOKUP(B152,'Razzball Projections'!$B$2:$W$322,12,FALSE)</f>
        <v>0</v>
      </c>
      <c r="O152" s="1">
        <f>VLOOKUP(B152,'Razzball Projections'!$B$2:$W$322,13,FALSE)</f>
        <v>0</v>
      </c>
      <c r="P152" s="1">
        <f>VLOOKUP(B152,'Razzball Projections'!$B$2:$W$322,14,FALSE)</f>
        <v>44</v>
      </c>
      <c r="Q152" s="1">
        <f>VLOOKUP(B152,'Razzball Projections'!$B$2:$W$322,15,FALSE)</f>
        <v>647</v>
      </c>
      <c r="R152" s="1">
        <f>VLOOKUP(B152,'Razzball Projections'!$B$2:$W$322,16,FALSE)</f>
        <v>4</v>
      </c>
      <c r="S152" s="8">
        <f>VLOOKUP(B152,'Razzball Projections'!$B$2:$W$322,17,FALSE)</f>
        <v>88.7</v>
      </c>
      <c r="T152" s="8">
        <f>VLOOKUP(B152,'Razzball Projections'!$B$2:$W$322,18,FALSE)</f>
        <v>110.7</v>
      </c>
      <c r="U152" s="8">
        <f>VLOOKUP(B152,'Razzball Projections'!$B$2:$W$322,19,FALSE)</f>
        <v>132.69999999999999</v>
      </c>
      <c r="V152" s="7">
        <f>VLOOKUP(B152,'Razzball Projections'!$B$2:$W$322,20,FALSE)</f>
        <v>1</v>
      </c>
      <c r="W152" s="7">
        <f>VLOOKUP(B152,'Razzball Projections'!$B$2:$W$322,21,FALSE)</f>
        <v>0</v>
      </c>
      <c r="X152" s="7">
        <f>VLOOKUP(B152,'Razzball Projections'!$B$2:$W$322,22,FALSE)</f>
        <v>0</v>
      </c>
    </row>
    <row r="153" spans="1:24">
      <c r="A153" s="6">
        <v>151</v>
      </c>
      <c r="B153" s="3" t="str">
        <f>'Razzball Projections'!B152</f>
        <v>Malcom Floyd</v>
      </c>
      <c r="C153" s="1" t="str">
        <f>VLOOKUP(B153,'Razzball Projections'!$B$2:$W$322,2,FALSE)</f>
        <v>WR</v>
      </c>
      <c r="D153" s="1" t="str">
        <f>VLOOKUP(B153,'Razzball Projections'!$B$2:$W$322,3,FALSE)</f>
        <v>SD</v>
      </c>
      <c r="E153" s="4">
        <f>VLOOKUP(B153,'Cheat Sheet'!$B$3:$E$323,4,FALSE)</f>
        <v>0</v>
      </c>
      <c r="F153" s="1">
        <f>VLOOKUP(B153,'Razzball Projections'!$B$2:$W$322,4,FALSE)</f>
        <v>0</v>
      </c>
      <c r="G153" s="1">
        <f>VLOOKUP(B153,'Razzball Projections'!$B$2:$W$322,5,FALSE)</f>
        <v>0</v>
      </c>
      <c r="H153" s="1">
        <f>VLOOKUP(B153,'Razzball Projections'!$B$2:$W$322,6,FALSE)</f>
        <v>0</v>
      </c>
      <c r="I153" s="1">
        <f>VLOOKUP(B153,'Razzball Projections'!$B$2:$W$322,7,FALSE)</f>
        <v>0</v>
      </c>
      <c r="J153" s="1">
        <f>VLOOKUP(B153,'Razzball Projections'!$B$2:$W$322,8,FALSE)</f>
        <v>0</v>
      </c>
      <c r="K153" s="1">
        <f>VLOOKUP(B153,'Razzball Projections'!$B$2:$W$322,9,FALSE)</f>
        <v>0</v>
      </c>
      <c r="L153" s="1">
        <f>VLOOKUP(B153,'Razzball Projections'!$B$2:$W$322,10,FALSE)</f>
        <v>0</v>
      </c>
      <c r="M153" s="1">
        <f>VLOOKUP(B153,'Razzball Projections'!$B$2:$W$322,11,FALSE)</f>
        <v>0</v>
      </c>
      <c r="N153" s="1">
        <f>VLOOKUP(B153,'Razzball Projections'!$B$2:$W$322,12,FALSE)</f>
        <v>0</v>
      </c>
      <c r="O153" s="1">
        <f>VLOOKUP(B153,'Razzball Projections'!$B$2:$W$322,13,FALSE)</f>
        <v>1</v>
      </c>
      <c r="P153" s="1">
        <f>VLOOKUP(B153,'Razzball Projections'!$B$2:$W$322,14,FALSE)</f>
        <v>49</v>
      </c>
      <c r="Q153" s="1">
        <f>VLOOKUP(B153,'Razzball Projections'!$B$2:$W$322,15,FALSE)</f>
        <v>595</v>
      </c>
      <c r="R153" s="1">
        <f>VLOOKUP(B153,'Razzball Projections'!$B$2:$W$322,16,FALSE)</f>
        <v>4</v>
      </c>
      <c r="S153" s="8">
        <f>VLOOKUP(B153,'Razzball Projections'!$B$2:$W$322,17,FALSE)</f>
        <v>82.5</v>
      </c>
      <c r="T153" s="8">
        <f>VLOOKUP(B153,'Razzball Projections'!$B$2:$W$322,18,FALSE)</f>
        <v>107</v>
      </c>
      <c r="U153" s="8">
        <f>VLOOKUP(B153,'Razzball Projections'!$B$2:$W$322,19,FALSE)</f>
        <v>131.5</v>
      </c>
      <c r="V153" s="7">
        <f>VLOOKUP(B153,'Razzball Projections'!$B$2:$W$322,20,FALSE)</f>
        <v>0</v>
      </c>
      <c r="W153" s="7">
        <f>VLOOKUP(B153,'Razzball Projections'!$B$2:$W$322,21,FALSE)</f>
        <v>0</v>
      </c>
      <c r="X153" s="7">
        <f>VLOOKUP(B153,'Razzball Projections'!$B$2:$W$322,22,FALSE)</f>
        <v>0</v>
      </c>
    </row>
    <row r="154" spans="1:24">
      <c r="A154" s="6">
        <v>152</v>
      </c>
      <c r="B154" s="3" t="str">
        <f>'Razzball Projections'!B153</f>
        <v>Chad Henne</v>
      </c>
      <c r="C154" s="1" t="str">
        <f>VLOOKUP(B154,'Razzball Projections'!$B$2:$W$322,2,FALSE)</f>
        <v>QB</v>
      </c>
      <c r="D154" s="1" t="str">
        <f>VLOOKUP(B154,'Razzball Projections'!$B$2:$W$322,3,FALSE)</f>
        <v>JAC</v>
      </c>
      <c r="E154" s="4">
        <f>VLOOKUP(B154,'Cheat Sheet'!$B$3:$E$323,4,FALSE)</f>
        <v>0</v>
      </c>
      <c r="F154" s="1">
        <f>VLOOKUP(B154,'Razzball Projections'!$B$2:$W$322,4,FALSE)</f>
        <v>380</v>
      </c>
      <c r="G154" s="1">
        <f>VLOOKUP(B154,'Razzball Projections'!$B$2:$W$322,5,FALSE)</f>
        <v>226</v>
      </c>
      <c r="H154" s="1">
        <f>VLOOKUP(B154,'Razzball Projections'!$B$2:$W$322,6,FALSE)</f>
        <v>59.5</v>
      </c>
      <c r="I154" s="1">
        <f>VLOOKUP(B154,'Razzball Projections'!$B$2:$W$322,7,FALSE)</f>
        <v>2435</v>
      </c>
      <c r="J154" s="1">
        <f>VLOOKUP(B154,'Razzball Projections'!$B$2:$W$322,8,FALSE)</f>
        <v>13</v>
      </c>
      <c r="K154" s="1">
        <f>VLOOKUP(B154,'Razzball Projections'!$B$2:$W$322,9,FALSE)</f>
        <v>10</v>
      </c>
      <c r="L154" s="1">
        <f>VLOOKUP(B154,'Razzball Projections'!$B$2:$W$322,10,FALSE)</f>
        <v>14</v>
      </c>
      <c r="M154" s="1">
        <f>VLOOKUP(B154,'Razzball Projections'!$B$2:$W$322,11,FALSE)</f>
        <v>40</v>
      </c>
      <c r="N154" s="1">
        <f>VLOOKUP(B154,'Razzball Projections'!$B$2:$W$322,12,FALSE)</f>
        <v>0</v>
      </c>
      <c r="O154" s="1">
        <f>VLOOKUP(B154,'Razzball Projections'!$B$2:$W$322,13,FALSE)</f>
        <v>2</v>
      </c>
      <c r="P154" s="1">
        <f>VLOOKUP(B154,'Razzball Projections'!$B$2:$W$322,14,FALSE)</f>
        <v>0</v>
      </c>
      <c r="Q154" s="1">
        <f>VLOOKUP(B154,'Razzball Projections'!$B$2:$W$322,15,FALSE)</f>
        <v>0</v>
      </c>
      <c r="R154" s="1">
        <f>VLOOKUP(B154,'Razzball Projections'!$B$2:$W$322,16,FALSE)</f>
        <v>0</v>
      </c>
      <c r="S154" s="8">
        <f>VLOOKUP(B154,'Razzball Projections'!$B$2:$W$322,17,FALSE)</f>
        <v>131</v>
      </c>
      <c r="T154" s="8">
        <f>VLOOKUP(B154,'Razzball Projections'!$B$2:$W$322,18,FALSE)</f>
        <v>131</v>
      </c>
      <c r="U154" s="8">
        <f>VLOOKUP(B154,'Razzball Projections'!$B$2:$W$322,19,FALSE)</f>
        <v>131</v>
      </c>
      <c r="V154" s="7">
        <f>VLOOKUP(B154,'Razzball Projections'!$B$2:$W$322,20,FALSE)</f>
        <v>0</v>
      </c>
      <c r="W154" s="7">
        <f>VLOOKUP(B154,'Razzball Projections'!$B$2:$W$322,21,FALSE)</f>
        <v>0</v>
      </c>
      <c r="X154" s="7">
        <f>VLOOKUP(B154,'Razzball Projections'!$B$2:$W$322,22,FALSE)</f>
        <v>0</v>
      </c>
    </row>
    <row r="155" spans="1:24">
      <c r="A155" s="6">
        <v>153</v>
      </c>
      <c r="B155" s="3" t="str">
        <f>'Razzball Projections'!B154</f>
        <v>Darren McFadden</v>
      </c>
      <c r="C155" s="1" t="str">
        <f>VLOOKUP(B155,'Razzball Projections'!$B$2:$W$322,2,FALSE)</f>
        <v>RB</v>
      </c>
      <c r="D155" s="1" t="str">
        <f>VLOOKUP(B155,'Razzball Projections'!$B$2:$W$322,3,FALSE)</f>
        <v>OAK</v>
      </c>
      <c r="E155" s="4">
        <f>VLOOKUP(B155,'Cheat Sheet'!$B$3:$E$323,4,FALSE)</f>
        <v>0</v>
      </c>
      <c r="F155" s="1">
        <f>VLOOKUP(B155,'Razzball Projections'!$B$2:$W$322,4,FALSE)</f>
        <v>0</v>
      </c>
      <c r="G155" s="1">
        <f>VLOOKUP(B155,'Razzball Projections'!$B$2:$W$322,5,FALSE)</f>
        <v>0</v>
      </c>
      <c r="H155" s="1">
        <f>VLOOKUP(B155,'Razzball Projections'!$B$2:$W$322,6,FALSE)</f>
        <v>0</v>
      </c>
      <c r="I155" s="1">
        <f>VLOOKUP(B155,'Razzball Projections'!$B$2:$W$322,7,FALSE)</f>
        <v>0</v>
      </c>
      <c r="J155" s="1">
        <f>VLOOKUP(B155,'Razzball Projections'!$B$2:$W$322,8,FALSE)</f>
        <v>0</v>
      </c>
      <c r="K155" s="1">
        <f>VLOOKUP(B155,'Razzball Projections'!$B$2:$W$322,9,FALSE)</f>
        <v>0</v>
      </c>
      <c r="L155" s="1">
        <f>VLOOKUP(B155,'Razzball Projections'!$B$2:$W$322,10,FALSE)</f>
        <v>132</v>
      </c>
      <c r="M155" s="1">
        <f>VLOOKUP(B155,'Razzball Projections'!$B$2:$W$322,11,FALSE)</f>
        <v>623</v>
      </c>
      <c r="N155" s="1">
        <f>VLOOKUP(B155,'Razzball Projections'!$B$2:$W$322,12,FALSE)</f>
        <v>4</v>
      </c>
      <c r="O155" s="1">
        <f>VLOOKUP(B155,'Razzball Projections'!$B$2:$W$322,13,FALSE)</f>
        <v>1</v>
      </c>
      <c r="P155" s="1">
        <f>VLOOKUP(B155,'Razzball Projections'!$B$2:$W$322,14,FALSE)</f>
        <v>27</v>
      </c>
      <c r="Q155" s="1">
        <f>VLOOKUP(B155,'Razzball Projections'!$B$2:$W$322,15,FALSE)</f>
        <v>166</v>
      </c>
      <c r="R155" s="1">
        <f>VLOOKUP(B155,'Razzball Projections'!$B$2:$W$322,16,FALSE)</f>
        <v>1</v>
      </c>
      <c r="S155" s="8">
        <f>VLOOKUP(B155,'Razzball Projections'!$B$2:$W$322,17,FALSE)</f>
        <v>103.9</v>
      </c>
      <c r="T155" s="8">
        <f>VLOOKUP(B155,'Razzball Projections'!$B$2:$W$322,18,FALSE)</f>
        <v>117.4</v>
      </c>
      <c r="U155" s="8">
        <f>VLOOKUP(B155,'Razzball Projections'!$B$2:$W$322,19,FALSE)</f>
        <v>130.9</v>
      </c>
      <c r="V155" s="7">
        <f>VLOOKUP(B155,'Razzball Projections'!$B$2:$W$322,20,FALSE)</f>
        <v>4</v>
      </c>
      <c r="W155" s="7">
        <f>VLOOKUP(B155,'Razzball Projections'!$B$2:$W$322,21,FALSE)</f>
        <v>3</v>
      </c>
      <c r="X155" s="7">
        <f>VLOOKUP(B155,'Razzball Projections'!$B$2:$W$322,22,FALSE)</f>
        <v>2</v>
      </c>
    </row>
    <row r="156" spans="1:24">
      <c r="A156" s="6">
        <v>154</v>
      </c>
      <c r="B156" s="3" t="str">
        <f>'Razzball Projections'!B155</f>
        <v>Aaron Dobson</v>
      </c>
      <c r="C156" s="1" t="str">
        <f>VLOOKUP(B156,'Razzball Projections'!$B$2:$W$322,2,FALSE)</f>
        <v>WR</v>
      </c>
      <c r="D156" s="1" t="str">
        <f>VLOOKUP(B156,'Razzball Projections'!$B$2:$W$322,3,FALSE)</f>
        <v>NE</v>
      </c>
      <c r="E156" s="4">
        <f>VLOOKUP(B156,'Cheat Sheet'!$B$3:$E$323,4,FALSE)</f>
        <v>0</v>
      </c>
      <c r="F156" s="1">
        <f>VLOOKUP(B156,'Razzball Projections'!$B$2:$W$322,4,FALSE)</f>
        <v>0</v>
      </c>
      <c r="G156" s="1">
        <f>VLOOKUP(B156,'Razzball Projections'!$B$2:$W$322,5,FALSE)</f>
        <v>0</v>
      </c>
      <c r="H156" s="1">
        <f>VLOOKUP(B156,'Razzball Projections'!$B$2:$W$322,6,FALSE)</f>
        <v>0</v>
      </c>
      <c r="I156" s="1">
        <f>VLOOKUP(B156,'Razzball Projections'!$B$2:$W$322,7,FALSE)</f>
        <v>0</v>
      </c>
      <c r="J156" s="1">
        <f>VLOOKUP(B156,'Razzball Projections'!$B$2:$W$322,8,FALSE)</f>
        <v>0</v>
      </c>
      <c r="K156" s="1">
        <f>VLOOKUP(B156,'Razzball Projections'!$B$2:$W$322,9,FALSE)</f>
        <v>0</v>
      </c>
      <c r="L156" s="1">
        <f>VLOOKUP(B156,'Razzball Projections'!$B$2:$W$322,10,FALSE)</f>
        <v>0</v>
      </c>
      <c r="M156" s="1">
        <f>VLOOKUP(B156,'Razzball Projections'!$B$2:$W$322,11,FALSE)</f>
        <v>0</v>
      </c>
      <c r="N156" s="1">
        <f>VLOOKUP(B156,'Razzball Projections'!$B$2:$W$322,12,FALSE)</f>
        <v>0</v>
      </c>
      <c r="O156" s="1">
        <f>VLOOKUP(B156,'Razzball Projections'!$B$2:$W$322,13,FALSE)</f>
        <v>0</v>
      </c>
      <c r="P156" s="1">
        <f>VLOOKUP(B156,'Razzball Projections'!$B$2:$W$322,14,FALSE)</f>
        <v>47</v>
      </c>
      <c r="Q156" s="1">
        <f>VLOOKUP(B156,'Razzball Projections'!$B$2:$W$322,15,FALSE)</f>
        <v>648</v>
      </c>
      <c r="R156" s="1">
        <f>VLOOKUP(B156,'Razzball Projections'!$B$2:$W$322,16,FALSE)</f>
        <v>3</v>
      </c>
      <c r="S156" s="8">
        <f>VLOOKUP(B156,'Razzball Projections'!$B$2:$W$322,17,FALSE)</f>
        <v>82.8</v>
      </c>
      <c r="T156" s="8">
        <f>VLOOKUP(B156,'Razzball Projections'!$B$2:$W$322,18,FALSE)</f>
        <v>106.3</v>
      </c>
      <c r="U156" s="8">
        <f>VLOOKUP(B156,'Razzball Projections'!$B$2:$W$322,19,FALSE)</f>
        <v>129.80000000000001</v>
      </c>
      <c r="V156" s="7">
        <f>VLOOKUP(B156,'Razzball Projections'!$B$2:$W$322,20,FALSE)</f>
        <v>0</v>
      </c>
      <c r="W156" s="7">
        <f>VLOOKUP(B156,'Razzball Projections'!$B$2:$W$322,21,FALSE)</f>
        <v>0</v>
      </c>
      <c r="X156" s="7">
        <f>VLOOKUP(B156,'Razzball Projections'!$B$2:$W$322,22,FALSE)</f>
        <v>0</v>
      </c>
    </row>
    <row r="157" spans="1:24">
      <c r="A157" s="6">
        <v>155</v>
      </c>
      <c r="B157" s="3" t="str">
        <f>'Razzball Projections'!B156</f>
        <v>Brandin Cooks</v>
      </c>
      <c r="C157" s="1" t="str">
        <f>VLOOKUP(B157,'Razzball Projections'!$B$2:$W$322,2,FALSE)</f>
        <v>WR</v>
      </c>
      <c r="D157" s="1" t="str">
        <f>VLOOKUP(B157,'Razzball Projections'!$B$2:$W$322,3,FALSE)</f>
        <v>NO</v>
      </c>
      <c r="E157" s="4">
        <f>VLOOKUP(B157,'Cheat Sheet'!$B$3:$E$323,4,FALSE)</f>
        <v>0</v>
      </c>
      <c r="F157" s="1">
        <f>VLOOKUP(B157,'Razzball Projections'!$B$2:$W$322,4,FALSE)</f>
        <v>0</v>
      </c>
      <c r="G157" s="1">
        <f>VLOOKUP(B157,'Razzball Projections'!$B$2:$W$322,5,FALSE)</f>
        <v>0</v>
      </c>
      <c r="H157" s="1">
        <f>VLOOKUP(B157,'Razzball Projections'!$B$2:$W$322,6,FALSE)</f>
        <v>0</v>
      </c>
      <c r="I157" s="1">
        <f>VLOOKUP(B157,'Razzball Projections'!$B$2:$W$322,7,FALSE)</f>
        <v>0</v>
      </c>
      <c r="J157" s="1">
        <f>VLOOKUP(B157,'Razzball Projections'!$B$2:$W$322,8,FALSE)</f>
        <v>0</v>
      </c>
      <c r="K157" s="1">
        <f>VLOOKUP(B157,'Razzball Projections'!$B$2:$W$322,9,FALSE)</f>
        <v>0</v>
      </c>
      <c r="L157" s="1">
        <f>VLOOKUP(B157,'Razzball Projections'!$B$2:$W$322,10,FALSE)</f>
        <v>5</v>
      </c>
      <c r="M157" s="1">
        <f>VLOOKUP(B157,'Razzball Projections'!$B$2:$W$322,11,FALSE)</f>
        <v>26</v>
      </c>
      <c r="N157" s="1">
        <f>VLOOKUP(B157,'Razzball Projections'!$B$2:$W$322,12,FALSE)</f>
        <v>0</v>
      </c>
      <c r="O157" s="1">
        <f>VLOOKUP(B157,'Razzball Projections'!$B$2:$W$322,13,FALSE)</f>
        <v>2</v>
      </c>
      <c r="P157" s="1">
        <f>VLOOKUP(B157,'Razzball Projections'!$B$2:$W$322,14,FALSE)</f>
        <v>42</v>
      </c>
      <c r="Q157" s="1">
        <f>VLOOKUP(B157,'Razzball Projections'!$B$2:$W$322,15,FALSE)</f>
        <v>629</v>
      </c>
      <c r="R157" s="1">
        <f>VLOOKUP(B157,'Razzball Projections'!$B$2:$W$322,16,FALSE)</f>
        <v>4</v>
      </c>
      <c r="S157" s="8">
        <f>VLOOKUP(B157,'Razzball Projections'!$B$2:$W$322,17,FALSE)</f>
        <v>86.5</v>
      </c>
      <c r="T157" s="8">
        <f>VLOOKUP(B157,'Razzball Projections'!$B$2:$W$322,18,FALSE)</f>
        <v>107.5</v>
      </c>
      <c r="U157" s="8">
        <f>VLOOKUP(B157,'Razzball Projections'!$B$2:$W$322,19,FALSE)</f>
        <v>128.5</v>
      </c>
      <c r="V157" s="7">
        <f>VLOOKUP(B157,'Razzball Projections'!$B$2:$W$322,20,FALSE)</f>
        <v>4</v>
      </c>
      <c r="W157" s="7">
        <f>VLOOKUP(B157,'Razzball Projections'!$B$2:$W$322,21,FALSE)</f>
        <v>4</v>
      </c>
      <c r="X157" s="7">
        <f>VLOOKUP(B157,'Razzball Projections'!$B$2:$W$322,22,FALSE)</f>
        <v>4</v>
      </c>
    </row>
    <row r="158" spans="1:24">
      <c r="A158" s="6">
        <v>156</v>
      </c>
      <c r="B158" s="3" t="str">
        <f>'Razzball Projections'!B157</f>
        <v>Odell Beckham Jr.</v>
      </c>
      <c r="C158" s="1" t="str">
        <f>VLOOKUP(B158,'Razzball Projections'!$B$2:$W$322,2,FALSE)</f>
        <v>WR</v>
      </c>
      <c r="D158" s="1" t="str">
        <f>VLOOKUP(B158,'Razzball Projections'!$B$2:$W$322,3,FALSE)</f>
        <v>NYG</v>
      </c>
      <c r="E158" s="4">
        <f>VLOOKUP(B158,'Cheat Sheet'!$B$3:$E$323,4,FALSE)</f>
        <v>0</v>
      </c>
      <c r="F158" s="1">
        <f>VLOOKUP(B158,'Razzball Projections'!$B$2:$W$322,4,FALSE)</f>
        <v>0</v>
      </c>
      <c r="G158" s="1">
        <f>VLOOKUP(B158,'Razzball Projections'!$B$2:$W$322,5,FALSE)</f>
        <v>0</v>
      </c>
      <c r="H158" s="1">
        <f>VLOOKUP(B158,'Razzball Projections'!$B$2:$W$322,6,FALSE)</f>
        <v>0</v>
      </c>
      <c r="I158" s="1">
        <f>VLOOKUP(B158,'Razzball Projections'!$B$2:$W$322,7,FALSE)</f>
        <v>0</v>
      </c>
      <c r="J158" s="1">
        <f>VLOOKUP(B158,'Razzball Projections'!$B$2:$W$322,8,FALSE)</f>
        <v>0</v>
      </c>
      <c r="K158" s="1">
        <f>VLOOKUP(B158,'Razzball Projections'!$B$2:$W$322,9,FALSE)</f>
        <v>0</v>
      </c>
      <c r="L158" s="1">
        <f>VLOOKUP(B158,'Razzball Projections'!$B$2:$W$322,10,FALSE)</f>
        <v>3</v>
      </c>
      <c r="M158" s="1">
        <f>VLOOKUP(B158,'Razzball Projections'!$B$2:$W$322,11,FALSE)</f>
        <v>18</v>
      </c>
      <c r="N158" s="1">
        <f>VLOOKUP(B158,'Razzball Projections'!$B$2:$W$322,12,FALSE)</f>
        <v>0</v>
      </c>
      <c r="O158" s="1">
        <f>VLOOKUP(B158,'Razzball Projections'!$B$2:$W$322,13,FALSE)</f>
        <v>1</v>
      </c>
      <c r="P158" s="1">
        <f>VLOOKUP(B158,'Razzball Projections'!$B$2:$W$322,14,FALSE)</f>
        <v>41</v>
      </c>
      <c r="Q158" s="1">
        <f>VLOOKUP(B158,'Razzball Projections'!$B$2:$W$322,15,FALSE)</f>
        <v>623</v>
      </c>
      <c r="R158" s="1">
        <f>VLOOKUP(B158,'Razzball Projections'!$B$2:$W$322,16,FALSE)</f>
        <v>4</v>
      </c>
      <c r="S158" s="8">
        <f>VLOOKUP(B158,'Razzball Projections'!$B$2:$W$322,17,FALSE)</f>
        <v>86.7</v>
      </c>
      <c r="T158" s="8">
        <f>VLOOKUP(B158,'Razzball Projections'!$B$2:$W$322,18,FALSE)</f>
        <v>107.2</v>
      </c>
      <c r="U158" s="8">
        <f>VLOOKUP(B158,'Razzball Projections'!$B$2:$W$322,19,FALSE)</f>
        <v>127.7</v>
      </c>
      <c r="V158" s="7">
        <f>VLOOKUP(B158,'Razzball Projections'!$B$2:$W$322,20,FALSE)</f>
        <v>0</v>
      </c>
      <c r="W158" s="7">
        <f>VLOOKUP(B158,'Razzball Projections'!$B$2:$W$322,21,FALSE)</f>
        <v>0</v>
      </c>
      <c r="X158" s="7">
        <f>VLOOKUP(B158,'Razzball Projections'!$B$2:$W$322,22,FALSE)</f>
        <v>0</v>
      </c>
    </row>
    <row r="159" spans="1:24">
      <c r="A159" s="6">
        <v>157</v>
      </c>
      <c r="B159" s="3" t="str">
        <f>'Razzball Projections'!B158</f>
        <v>Chris Givens</v>
      </c>
      <c r="C159" s="1" t="str">
        <f>VLOOKUP(B159,'Razzball Projections'!$B$2:$W$322,2,FALSE)</f>
        <v>WR</v>
      </c>
      <c r="D159" s="1" t="str">
        <f>VLOOKUP(B159,'Razzball Projections'!$B$2:$W$322,3,FALSE)</f>
        <v>STL</v>
      </c>
      <c r="E159" s="4">
        <f>VLOOKUP(B159,'Cheat Sheet'!$B$3:$E$323,4,FALSE)</f>
        <v>0</v>
      </c>
      <c r="F159" s="1">
        <f>VLOOKUP(B159,'Razzball Projections'!$B$2:$W$322,4,FALSE)</f>
        <v>0</v>
      </c>
      <c r="G159" s="1">
        <f>VLOOKUP(B159,'Razzball Projections'!$B$2:$W$322,5,FALSE)</f>
        <v>0</v>
      </c>
      <c r="H159" s="1">
        <f>VLOOKUP(B159,'Razzball Projections'!$B$2:$W$322,6,FALSE)</f>
        <v>0</v>
      </c>
      <c r="I159" s="1">
        <f>VLOOKUP(B159,'Razzball Projections'!$B$2:$W$322,7,FALSE)</f>
        <v>0</v>
      </c>
      <c r="J159" s="1">
        <f>VLOOKUP(B159,'Razzball Projections'!$B$2:$W$322,8,FALSE)</f>
        <v>0</v>
      </c>
      <c r="K159" s="1">
        <f>VLOOKUP(B159,'Razzball Projections'!$B$2:$W$322,9,FALSE)</f>
        <v>0</v>
      </c>
      <c r="L159" s="1">
        <f>VLOOKUP(B159,'Razzball Projections'!$B$2:$W$322,10,FALSE)</f>
        <v>2</v>
      </c>
      <c r="M159" s="1">
        <f>VLOOKUP(B159,'Razzball Projections'!$B$2:$W$322,11,FALSE)</f>
        <v>16</v>
      </c>
      <c r="N159" s="1">
        <f>VLOOKUP(B159,'Razzball Projections'!$B$2:$W$322,12,FALSE)</f>
        <v>0</v>
      </c>
      <c r="O159" s="1">
        <f>VLOOKUP(B159,'Razzball Projections'!$B$2:$W$322,13,FALSE)</f>
        <v>1</v>
      </c>
      <c r="P159" s="1">
        <f>VLOOKUP(B159,'Razzball Projections'!$B$2:$W$322,14,FALSE)</f>
        <v>45</v>
      </c>
      <c r="Q159" s="1">
        <f>VLOOKUP(B159,'Razzball Projections'!$B$2:$W$322,15,FALSE)</f>
        <v>646</v>
      </c>
      <c r="R159" s="1">
        <f>VLOOKUP(B159,'Razzball Projections'!$B$2:$W$322,16,FALSE)</f>
        <v>3</v>
      </c>
      <c r="S159" s="8">
        <f>VLOOKUP(B159,'Razzball Projections'!$B$2:$W$322,17,FALSE)</f>
        <v>82.55</v>
      </c>
      <c r="T159" s="8">
        <f>VLOOKUP(B159,'Razzball Projections'!$B$2:$W$322,18,FALSE)</f>
        <v>105.05</v>
      </c>
      <c r="U159" s="8">
        <f>VLOOKUP(B159,'Razzball Projections'!$B$2:$W$322,19,FALSE)</f>
        <v>127.55</v>
      </c>
      <c r="V159" s="7">
        <f>VLOOKUP(B159,'Razzball Projections'!$B$2:$W$322,20,FALSE)</f>
        <v>0</v>
      </c>
      <c r="W159" s="7">
        <f>VLOOKUP(B159,'Razzball Projections'!$B$2:$W$322,21,FALSE)</f>
        <v>0</v>
      </c>
      <c r="X159" s="7">
        <f>VLOOKUP(B159,'Razzball Projections'!$B$2:$W$322,22,FALSE)</f>
        <v>0</v>
      </c>
    </row>
    <row r="160" spans="1:24">
      <c r="A160" s="6">
        <v>158</v>
      </c>
      <c r="B160" s="3" t="str">
        <f>'Razzball Projections'!B159</f>
        <v>Andrew Hawkins</v>
      </c>
      <c r="C160" s="1" t="str">
        <f>VLOOKUP(B160,'Razzball Projections'!$B$2:$W$322,2,FALSE)</f>
        <v>WR</v>
      </c>
      <c r="D160" s="1" t="str">
        <f>VLOOKUP(B160,'Razzball Projections'!$B$2:$W$322,3,FALSE)</f>
        <v>CLE</v>
      </c>
      <c r="E160" s="4">
        <f>VLOOKUP(B160,'Cheat Sheet'!$B$3:$E$323,4,FALSE)</f>
        <v>0</v>
      </c>
      <c r="F160" s="1">
        <f>VLOOKUP(B160,'Razzball Projections'!$B$2:$W$322,4,FALSE)</f>
        <v>0</v>
      </c>
      <c r="G160" s="1">
        <f>VLOOKUP(B160,'Razzball Projections'!$B$2:$W$322,5,FALSE)</f>
        <v>0</v>
      </c>
      <c r="H160" s="1">
        <f>VLOOKUP(B160,'Razzball Projections'!$B$2:$W$322,6,FALSE)</f>
        <v>0</v>
      </c>
      <c r="I160" s="1">
        <f>VLOOKUP(B160,'Razzball Projections'!$B$2:$W$322,7,FALSE)</f>
        <v>0</v>
      </c>
      <c r="J160" s="1">
        <f>VLOOKUP(B160,'Razzball Projections'!$B$2:$W$322,8,FALSE)</f>
        <v>0</v>
      </c>
      <c r="K160" s="1">
        <f>VLOOKUP(B160,'Razzball Projections'!$B$2:$W$322,9,FALSE)</f>
        <v>0</v>
      </c>
      <c r="L160" s="1">
        <f>VLOOKUP(B160,'Razzball Projections'!$B$2:$W$322,10,FALSE)</f>
        <v>5</v>
      </c>
      <c r="M160" s="1">
        <f>VLOOKUP(B160,'Razzball Projections'!$B$2:$W$322,11,FALSE)</f>
        <v>32</v>
      </c>
      <c r="N160" s="1">
        <f>VLOOKUP(B160,'Razzball Projections'!$B$2:$W$322,12,FALSE)</f>
        <v>0</v>
      </c>
      <c r="O160" s="1">
        <f>VLOOKUP(B160,'Razzball Projections'!$B$2:$W$322,13,FALSE)</f>
        <v>0</v>
      </c>
      <c r="P160" s="1">
        <f>VLOOKUP(B160,'Razzball Projections'!$B$2:$W$322,14,FALSE)</f>
        <v>52</v>
      </c>
      <c r="Q160" s="1">
        <f>VLOOKUP(B160,'Razzball Projections'!$B$2:$W$322,15,FALSE)</f>
        <v>601</v>
      </c>
      <c r="R160" s="1">
        <f>VLOOKUP(B160,'Razzball Projections'!$B$2:$W$322,16,FALSE)</f>
        <v>2</v>
      </c>
      <c r="S160" s="8">
        <f>VLOOKUP(B160,'Razzball Projections'!$B$2:$W$322,17,FALSE)</f>
        <v>75.3</v>
      </c>
      <c r="T160" s="8">
        <f>VLOOKUP(B160,'Razzball Projections'!$B$2:$W$322,18,FALSE)</f>
        <v>101.3</v>
      </c>
      <c r="U160" s="8">
        <f>VLOOKUP(B160,'Razzball Projections'!$B$2:$W$322,19,FALSE)</f>
        <v>127.3</v>
      </c>
      <c r="V160" s="7">
        <f>VLOOKUP(B160,'Razzball Projections'!$B$2:$W$322,20,FALSE)</f>
        <v>0</v>
      </c>
      <c r="W160" s="7">
        <f>VLOOKUP(B160,'Razzball Projections'!$B$2:$W$322,21,FALSE)</f>
        <v>0</v>
      </c>
      <c r="X160" s="7">
        <f>VLOOKUP(B160,'Razzball Projections'!$B$2:$W$322,22,FALSE)</f>
        <v>0</v>
      </c>
    </row>
    <row r="161" spans="1:24">
      <c r="A161" s="6">
        <v>159</v>
      </c>
      <c r="B161" s="3" t="str">
        <f>'Razzball Projections'!B160</f>
        <v>Jared Cook</v>
      </c>
      <c r="C161" s="1" t="str">
        <f>VLOOKUP(B161,'Razzball Projections'!$B$2:$W$322,2,FALSE)</f>
        <v>TE</v>
      </c>
      <c r="D161" s="1" t="str">
        <f>VLOOKUP(B161,'Razzball Projections'!$B$2:$W$322,3,FALSE)</f>
        <v>STL</v>
      </c>
      <c r="E161" s="4">
        <f>VLOOKUP(B161,'Cheat Sheet'!$B$3:$E$323,4,FALSE)</f>
        <v>0</v>
      </c>
      <c r="F161" s="1">
        <f>VLOOKUP(B161,'Razzball Projections'!$B$2:$W$322,4,FALSE)</f>
        <v>0</v>
      </c>
      <c r="G161" s="1">
        <f>VLOOKUP(B161,'Razzball Projections'!$B$2:$W$322,5,FALSE)</f>
        <v>0</v>
      </c>
      <c r="H161" s="1">
        <f>VLOOKUP(B161,'Razzball Projections'!$B$2:$W$322,6,FALSE)</f>
        <v>0</v>
      </c>
      <c r="I161" s="1">
        <f>VLOOKUP(B161,'Razzball Projections'!$B$2:$W$322,7,FALSE)</f>
        <v>0</v>
      </c>
      <c r="J161" s="1">
        <f>VLOOKUP(B161,'Razzball Projections'!$B$2:$W$322,8,FALSE)</f>
        <v>0</v>
      </c>
      <c r="K161" s="1">
        <f>VLOOKUP(B161,'Razzball Projections'!$B$2:$W$322,9,FALSE)</f>
        <v>0</v>
      </c>
      <c r="L161" s="1">
        <f>VLOOKUP(B161,'Razzball Projections'!$B$2:$W$322,10,FALSE)</f>
        <v>0</v>
      </c>
      <c r="M161" s="1">
        <f>VLOOKUP(B161,'Razzball Projections'!$B$2:$W$322,11,FALSE)</f>
        <v>0</v>
      </c>
      <c r="N161" s="1">
        <f>VLOOKUP(B161,'Razzball Projections'!$B$2:$W$322,12,FALSE)</f>
        <v>0</v>
      </c>
      <c r="O161" s="1">
        <f>VLOOKUP(B161,'Razzball Projections'!$B$2:$W$322,13,FALSE)</f>
        <v>1</v>
      </c>
      <c r="P161" s="1">
        <f>VLOOKUP(B161,'Razzball Projections'!$B$2:$W$322,14,FALSE)</f>
        <v>45</v>
      </c>
      <c r="Q161" s="1">
        <f>VLOOKUP(B161,'Razzball Projections'!$B$2:$W$322,15,FALSE)</f>
        <v>572</v>
      </c>
      <c r="R161" s="1">
        <f>VLOOKUP(B161,'Razzball Projections'!$B$2:$W$322,16,FALSE)</f>
        <v>4</v>
      </c>
      <c r="S161" s="8">
        <f>VLOOKUP(B161,'Razzball Projections'!$B$2:$W$322,17,FALSE)</f>
        <v>81.599999999999994</v>
      </c>
      <c r="T161" s="8">
        <f>VLOOKUP(B161,'Razzball Projections'!$B$2:$W$322,18,FALSE)</f>
        <v>104.1</v>
      </c>
      <c r="U161" s="8">
        <f>VLOOKUP(B161,'Razzball Projections'!$B$2:$W$322,19,FALSE)</f>
        <v>126.6</v>
      </c>
      <c r="V161" s="7">
        <f>VLOOKUP(B161,'Razzball Projections'!$B$2:$W$322,20,FALSE)</f>
        <v>1</v>
      </c>
      <c r="W161" s="7">
        <f>VLOOKUP(B161,'Razzball Projections'!$B$2:$W$322,21,FALSE)</f>
        <v>0</v>
      </c>
      <c r="X161" s="7">
        <f>VLOOKUP(B161,'Razzball Projections'!$B$2:$W$322,22,FALSE)</f>
        <v>0</v>
      </c>
    </row>
    <row r="162" spans="1:24">
      <c r="A162" s="6">
        <v>160</v>
      </c>
      <c r="B162" s="3" t="str">
        <f>'Razzball Projections'!B161</f>
        <v>Levine Toilolo</v>
      </c>
      <c r="C162" s="1" t="str">
        <f>VLOOKUP(B162,'Razzball Projections'!$B$2:$W$322,2,FALSE)</f>
        <v>TE</v>
      </c>
      <c r="D162" s="1" t="str">
        <f>VLOOKUP(B162,'Razzball Projections'!$B$2:$W$322,3,FALSE)</f>
        <v>ATL</v>
      </c>
      <c r="E162" s="4">
        <f>VLOOKUP(B162,'Cheat Sheet'!$B$3:$E$323,4,FALSE)</f>
        <v>0</v>
      </c>
      <c r="F162" s="1">
        <f>VLOOKUP(B162,'Razzball Projections'!$B$2:$W$322,4,FALSE)</f>
        <v>0</v>
      </c>
      <c r="G162" s="1">
        <f>VLOOKUP(B162,'Razzball Projections'!$B$2:$W$322,5,FALSE)</f>
        <v>0</v>
      </c>
      <c r="H162" s="1">
        <f>VLOOKUP(B162,'Razzball Projections'!$B$2:$W$322,6,FALSE)</f>
        <v>0</v>
      </c>
      <c r="I162" s="1">
        <f>VLOOKUP(B162,'Razzball Projections'!$B$2:$W$322,7,FALSE)</f>
        <v>0</v>
      </c>
      <c r="J162" s="1">
        <f>VLOOKUP(B162,'Razzball Projections'!$B$2:$W$322,8,FALSE)</f>
        <v>0</v>
      </c>
      <c r="K162" s="1">
        <f>VLOOKUP(B162,'Razzball Projections'!$B$2:$W$322,9,FALSE)</f>
        <v>0</v>
      </c>
      <c r="L162" s="1">
        <f>VLOOKUP(B162,'Razzball Projections'!$B$2:$W$322,10,FALSE)</f>
        <v>0</v>
      </c>
      <c r="M162" s="1">
        <f>VLOOKUP(B162,'Razzball Projections'!$B$2:$W$322,11,FALSE)</f>
        <v>0</v>
      </c>
      <c r="N162" s="1">
        <f>VLOOKUP(B162,'Razzball Projections'!$B$2:$W$322,12,FALSE)</f>
        <v>0</v>
      </c>
      <c r="O162" s="1">
        <f>VLOOKUP(B162,'Razzball Projections'!$B$2:$W$322,13,FALSE)</f>
        <v>0</v>
      </c>
      <c r="P162" s="1">
        <f>VLOOKUP(B162,'Razzball Projections'!$B$2:$W$322,14,FALSE)</f>
        <v>47</v>
      </c>
      <c r="Q162" s="1">
        <f>VLOOKUP(B162,'Razzball Projections'!$B$2:$W$322,15,FALSE)</f>
        <v>496</v>
      </c>
      <c r="R162" s="1">
        <f>VLOOKUP(B162,'Razzball Projections'!$B$2:$W$322,16,FALSE)</f>
        <v>5</v>
      </c>
      <c r="S162" s="8">
        <f>VLOOKUP(B162,'Razzball Projections'!$B$2:$W$322,17,FALSE)</f>
        <v>79.599999999999994</v>
      </c>
      <c r="T162" s="8">
        <f>VLOOKUP(B162,'Razzball Projections'!$B$2:$W$322,18,FALSE)</f>
        <v>103.1</v>
      </c>
      <c r="U162" s="8">
        <f>VLOOKUP(B162,'Razzball Projections'!$B$2:$W$322,19,FALSE)</f>
        <v>126.6</v>
      </c>
      <c r="V162" s="7">
        <f>VLOOKUP(B162,'Razzball Projections'!$B$2:$W$322,20,FALSE)</f>
        <v>0</v>
      </c>
      <c r="W162" s="7">
        <f>VLOOKUP(B162,'Razzball Projections'!$B$2:$W$322,21,FALSE)</f>
        <v>0</v>
      </c>
      <c r="X162" s="7">
        <f>VLOOKUP(B162,'Razzball Projections'!$B$2:$W$322,22,FALSE)</f>
        <v>0</v>
      </c>
    </row>
    <row r="163" spans="1:24">
      <c r="A163" s="6">
        <v>161</v>
      </c>
      <c r="B163" s="3" t="str">
        <f>'Razzball Projections'!B162</f>
        <v>Khiry Robinson</v>
      </c>
      <c r="C163" s="1" t="str">
        <f>VLOOKUP(B163,'Razzball Projections'!$B$2:$W$322,2,FALSE)</f>
        <v>RB</v>
      </c>
      <c r="D163" s="1" t="str">
        <f>VLOOKUP(B163,'Razzball Projections'!$B$2:$W$322,3,FALSE)</f>
        <v>NO</v>
      </c>
      <c r="E163" s="4">
        <f>VLOOKUP(B163,'Cheat Sheet'!$B$3:$E$323,4,FALSE)</f>
        <v>0</v>
      </c>
      <c r="F163" s="1">
        <f>VLOOKUP(B163,'Razzball Projections'!$B$2:$W$322,4,FALSE)</f>
        <v>0</v>
      </c>
      <c r="G163" s="1">
        <f>VLOOKUP(B163,'Razzball Projections'!$B$2:$W$322,5,FALSE)</f>
        <v>0</v>
      </c>
      <c r="H163" s="1">
        <f>VLOOKUP(B163,'Razzball Projections'!$B$2:$W$322,6,FALSE)</f>
        <v>0</v>
      </c>
      <c r="I163" s="1">
        <f>VLOOKUP(B163,'Razzball Projections'!$B$2:$W$322,7,FALSE)</f>
        <v>0</v>
      </c>
      <c r="J163" s="1">
        <f>VLOOKUP(B163,'Razzball Projections'!$B$2:$W$322,8,FALSE)</f>
        <v>0</v>
      </c>
      <c r="K163" s="1">
        <f>VLOOKUP(B163,'Razzball Projections'!$B$2:$W$322,9,FALSE)</f>
        <v>0</v>
      </c>
      <c r="L163" s="1">
        <f>VLOOKUP(B163,'Razzball Projections'!$B$2:$W$322,10,FALSE)</f>
        <v>145</v>
      </c>
      <c r="M163" s="1">
        <f>VLOOKUP(B163,'Razzball Projections'!$B$2:$W$322,11,FALSE)</f>
        <v>696</v>
      </c>
      <c r="N163" s="1">
        <f>VLOOKUP(B163,'Razzball Projections'!$B$2:$W$322,12,FALSE)</f>
        <v>6</v>
      </c>
      <c r="O163" s="1">
        <f>VLOOKUP(B163,'Razzball Projections'!$B$2:$W$322,13,FALSE)</f>
        <v>0</v>
      </c>
      <c r="P163" s="1">
        <f>VLOOKUP(B163,'Razzball Projections'!$B$2:$W$322,14,FALSE)</f>
        <v>12</v>
      </c>
      <c r="Q163" s="1">
        <f>VLOOKUP(B163,'Razzball Projections'!$B$2:$W$322,15,FALSE)</f>
        <v>76</v>
      </c>
      <c r="R163" s="1">
        <f>VLOOKUP(B163,'Razzball Projections'!$B$2:$W$322,16,FALSE)</f>
        <v>0</v>
      </c>
      <c r="S163" s="8">
        <f>VLOOKUP(B163,'Razzball Projections'!$B$2:$W$322,17,FALSE)</f>
        <v>114.4</v>
      </c>
      <c r="T163" s="8">
        <f>VLOOKUP(B163,'Razzball Projections'!$B$2:$W$322,18,FALSE)</f>
        <v>120.4</v>
      </c>
      <c r="U163" s="8">
        <f>VLOOKUP(B163,'Razzball Projections'!$B$2:$W$322,19,FALSE)</f>
        <v>126.4</v>
      </c>
      <c r="V163" s="7">
        <f>VLOOKUP(B163,'Razzball Projections'!$B$2:$W$322,20,FALSE)</f>
        <v>6</v>
      </c>
      <c r="W163" s="7">
        <f>VLOOKUP(B163,'Razzball Projections'!$B$2:$W$322,21,FALSE)</f>
        <v>4</v>
      </c>
      <c r="X163" s="7">
        <f>VLOOKUP(B163,'Razzball Projections'!$B$2:$W$322,22,FALSE)</f>
        <v>1</v>
      </c>
    </row>
    <row r="164" spans="1:24">
      <c r="A164" s="6">
        <v>162</v>
      </c>
      <c r="B164" s="3" t="str">
        <f>'Razzball Projections'!B163</f>
        <v>Knowshon Moreno</v>
      </c>
      <c r="C164" s="1" t="str">
        <f>VLOOKUP(B164,'Razzball Projections'!$B$2:$W$322,2,FALSE)</f>
        <v>RB</v>
      </c>
      <c r="D164" s="1" t="str">
        <f>VLOOKUP(B164,'Razzball Projections'!$B$2:$W$322,3,FALSE)</f>
        <v>MIA</v>
      </c>
      <c r="E164" s="4">
        <f>VLOOKUP(B164,'Cheat Sheet'!$B$3:$E$323,4,FALSE)</f>
        <v>0</v>
      </c>
      <c r="F164" s="1">
        <f>VLOOKUP(B164,'Razzball Projections'!$B$2:$W$322,4,FALSE)</f>
        <v>0</v>
      </c>
      <c r="G164" s="1">
        <f>VLOOKUP(B164,'Razzball Projections'!$B$2:$W$322,5,FALSE)</f>
        <v>0</v>
      </c>
      <c r="H164" s="1">
        <f>VLOOKUP(B164,'Razzball Projections'!$B$2:$W$322,6,FALSE)</f>
        <v>0</v>
      </c>
      <c r="I164" s="1">
        <f>VLOOKUP(B164,'Razzball Projections'!$B$2:$W$322,7,FALSE)</f>
        <v>0</v>
      </c>
      <c r="J164" s="1">
        <f>VLOOKUP(B164,'Razzball Projections'!$B$2:$W$322,8,FALSE)</f>
        <v>0</v>
      </c>
      <c r="K164" s="1">
        <f>VLOOKUP(B164,'Razzball Projections'!$B$2:$W$322,9,FALSE)</f>
        <v>0</v>
      </c>
      <c r="L164" s="1">
        <f>VLOOKUP(B164,'Razzball Projections'!$B$2:$W$322,10,FALSE)</f>
        <v>127</v>
      </c>
      <c r="M164" s="1">
        <f>VLOOKUP(B164,'Razzball Projections'!$B$2:$W$322,11,FALSE)</f>
        <v>564</v>
      </c>
      <c r="N164" s="1">
        <f>VLOOKUP(B164,'Razzball Projections'!$B$2:$W$322,12,FALSE)</f>
        <v>2</v>
      </c>
      <c r="O164" s="1">
        <f>VLOOKUP(B164,'Razzball Projections'!$B$2:$W$322,13,FALSE)</f>
        <v>2</v>
      </c>
      <c r="P164" s="1">
        <f>VLOOKUP(B164,'Razzball Projections'!$B$2:$W$322,14,FALSE)</f>
        <v>32</v>
      </c>
      <c r="Q164" s="1">
        <f>VLOOKUP(B164,'Razzball Projections'!$B$2:$W$322,15,FALSE)</f>
        <v>223</v>
      </c>
      <c r="R164" s="1">
        <f>VLOOKUP(B164,'Razzball Projections'!$B$2:$W$322,16,FALSE)</f>
        <v>1</v>
      </c>
      <c r="S164" s="8">
        <f>VLOOKUP(B164,'Razzball Projections'!$B$2:$W$322,17,FALSE)</f>
        <v>92.7</v>
      </c>
      <c r="T164" s="8">
        <f>VLOOKUP(B164,'Razzball Projections'!$B$2:$W$322,18,FALSE)</f>
        <v>108.7</v>
      </c>
      <c r="U164" s="8">
        <f>VLOOKUP(B164,'Razzball Projections'!$B$2:$W$322,19,FALSE)</f>
        <v>124.7</v>
      </c>
      <c r="V164" s="7">
        <f>VLOOKUP(B164,'Razzball Projections'!$B$2:$W$322,20,FALSE)</f>
        <v>5</v>
      </c>
      <c r="W164" s="7">
        <f>VLOOKUP(B164,'Razzball Projections'!$B$2:$W$322,21,FALSE)</f>
        <v>4</v>
      </c>
      <c r="X164" s="7">
        <f>VLOOKUP(B164,'Razzball Projections'!$B$2:$W$322,22,FALSE)</f>
        <v>3</v>
      </c>
    </row>
    <row r="165" spans="1:24">
      <c r="A165" s="6">
        <v>163</v>
      </c>
      <c r="B165" s="3" t="str">
        <f>'Razzball Projections'!B164</f>
        <v>Jordan Matthews</v>
      </c>
      <c r="C165" s="1" t="str">
        <f>VLOOKUP(B165,'Razzball Projections'!$B$2:$W$322,2,FALSE)</f>
        <v>WR</v>
      </c>
      <c r="D165" s="1" t="str">
        <f>VLOOKUP(B165,'Razzball Projections'!$B$2:$W$322,3,FALSE)</f>
        <v>PHI</v>
      </c>
      <c r="E165" s="4">
        <f>VLOOKUP(B165,'Cheat Sheet'!$B$3:$E$323,4,FALSE)</f>
        <v>0</v>
      </c>
      <c r="F165" s="1">
        <f>VLOOKUP(B165,'Razzball Projections'!$B$2:$W$322,4,FALSE)</f>
        <v>0</v>
      </c>
      <c r="G165" s="1">
        <f>VLOOKUP(B165,'Razzball Projections'!$B$2:$W$322,5,FALSE)</f>
        <v>0</v>
      </c>
      <c r="H165" s="1">
        <f>VLOOKUP(B165,'Razzball Projections'!$B$2:$W$322,6,FALSE)</f>
        <v>0</v>
      </c>
      <c r="I165" s="1">
        <f>VLOOKUP(B165,'Razzball Projections'!$B$2:$W$322,7,FALSE)</f>
        <v>0</v>
      </c>
      <c r="J165" s="1">
        <f>VLOOKUP(B165,'Razzball Projections'!$B$2:$W$322,8,FALSE)</f>
        <v>0</v>
      </c>
      <c r="K165" s="1">
        <f>VLOOKUP(B165,'Razzball Projections'!$B$2:$W$322,9,FALSE)</f>
        <v>0</v>
      </c>
      <c r="L165" s="1">
        <f>VLOOKUP(B165,'Razzball Projections'!$B$2:$W$322,10,FALSE)</f>
        <v>0</v>
      </c>
      <c r="M165" s="1">
        <f>VLOOKUP(B165,'Razzball Projections'!$B$2:$W$322,11,FALSE)</f>
        <v>0</v>
      </c>
      <c r="N165" s="1">
        <f>VLOOKUP(B165,'Razzball Projections'!$B$2:$W$322,12,FALSE)</f>
        <v>0</v>
      </c>
      <c r="O165" s="1">
        <f>VLOOKUP(B165,'Razzball Projections'!$B$2:$W$322,13,FALSE)</f>
        <v>1</v>
      </c>
      <c r="P165" s="1">
        <f>VLOOKUP(B165,'Razzball Projections'!$B$2:$W$322,14,FALSE)</f>
        <v>44</v>
      </c>
      <c r="Q165" s="1">
        <f>VLOOKUP(B165,'Razzball Projections'!$B$2:$W$322,15,FALSE)</f>
        <v>599</v>
      </c>
      <c r="R165" s="1">
        <f>VLOOKUP(B165,'Razzball Projections'!$B$2:$W$322,16,FALSE)</f>
        <v>4</v>
      </c>
      <c r="S165" s="8">
        <f>VLOOKUP(B165,'Razzball Projections'!$B$2:$W$322,17,FALSE)</f>
        <v>79.900000000000006</v>
      </c>
      <c r="T165" s="8">
        <f>VLOOKUP(B165,'Razzball Projections'!$B$2:$W$322,18,FALSE)</f>
        <v>101.9</v>
      </c>
      <c r="U165" s="8">
        <f>VLOOKUP(B165,'Razzball Projections'!$B$2:$W$322,19,FALSE)</f>
        <v>123.9</v>
      </c>
      <c r="V165" s="7">
        <f>VLOOKUP(B165,'Razzball Projections'!$B$2:$W$322,20,FALSE)</f>
        <v>0</v>
      </c>
      <c r="W165" s="7">
        <f>VLOOKUP(B165,'Razzball Projections'!$B$2:$W$322,21,FALSE)</f>
        <v>0</v>
      </c>
      <c r="X165" s="7">
        <f>VLOOKUP(B165,'Razzball Projections'!$B$2:$W$322,22,FALSE)</f>
        <v>0</v>
      </c>
    </row>
    <row r="166" spans="1:24">
      <c r="A166" s="6">
        <v>164</v>
      </c>
      <c r="B166" s="3" t="str">
        <f>'Razzball Projections'!B165</f>
        <v>Markus Wheaton</v>
      </c>
      <c r="C166" s="1" t="str">
        <f>VLOOKUP(B166,'Razzball Projections'!$B$2:$W$322,2,FALSE)</f>
        <v>WR</v>
      </c>
      <c r="D166" s="1" t="str">
        <f>VLOOKUP(B166,'Razzball Projections'!$B$2:$W$322,3,FALSE)</f>
        <v>PIT</v>
      </c>
      <c r="E166" s="4">
        <f>VLOOKUP(B166,'Cheat Sheet'!$B$3:$E$323,4,FALSE)</f>
        <v>0</v>
      </c>
      <c r="F166" s="1">
        <f>VLOOKUP(B166,'Razzball Projections'!$B$2:$W$322,4,FALSE)</f>
        <v>0</v>
      </c>
      <c r="G166" s="1">
        <f>VLOOKUP(B166,'Razzball Projections'!$B$2:$W$322,5,FALSE)</f>
        <v>0</v>
      </c>
      <c r="H166" s="1">
        <f>VLOOKUP(B166,'Razzball Projections'!$B$2:$W$322,6,FALSE)</f>
        <v>0</v>
      </c>
      <c r="I166" s="1">
        <f>VLOOKUP(B166,'Razzball Projections'!$B$2:$W$322,7,FALSE)</f>
        <v>0</v>
      </c>
      <c r="J166" s="1">
        <f>VLOOKUP(B166,'Razzball Projections'!$B$2:$W$322,8,FALSE)</f>
        <v>0</v>
      </c>
      <c r="K166" s="1">
        <f>VLOOKUP(B166,'Razzball Projections'!$B$2:$W$322,9,FALSE)</f>
        <v>0</v>
      </c>
      <c r="L166" s="1">
        <f>VLOOKUP(B166,'Razzball Projections'!$B$2:$W$322,10,FALSE)</f>
        <v>1</v>
      </c>
      <c r="M166" s="1">
        <f>VLOOKUP(B166,'Razzball Projections'!$B$2:$W$322,11,FALSE)</f>
        <v>9</v>
      </c>
      <c r="N166" s="1">
        <f>VLOOKUP(B166,'Razzball Projections'!$B$2:$W$322,12,FALSE)</f>
        <v>0</v>
      </c>
      <c r="O166" s="1">
        <f>VLOOKUP(B166,'Razzball Projections'!$B$2:$W$322,13,FALSE)</f>
        <v>1</v>
      </c>
      <c r="P166" s="1">
        <f>VLOOKUP(B166,'Razzball Projections'!$B$2:$W$322,14,FALSE)</f>
        <v>44</v>
      </c>
      <c r="Q166" s="1">
        <f>VLOOKUP(B166,'Razzball Projections'!$B$2:$W$322,15,FALSE)</f>
        <v>615</v>
      </c>
      <c r="R166" s="1">
        <f>VLOOKUP(B166,'Razzball Projections'!$B$2:$W$322,16,FALSE)</f>
        <v>3</v>
      </c>
      <c r="S166" s="8">
        <f>VLOOKUP(B166,'Razzball Projections'!$B$2:$W$322,17,FALSE)</f>
        <v>79.349999999999994</v>
      </c>
      <c r="T166" s="8">
        <f>VLOOKUP(B166,'Razzball Projections'!$B$2:$W$322,18,FALSE)</f>
        <v>101.35</v>
      </c>
      <c r="U166" s="8">
        <f>VLOOKUP(B166,'Razzball Projections'!$B$2:$W$322,19,FALSE)</f>
        <v>123.35</v>
      </c>
      <c r="V166" s="7">
        <f>VLOOKUP(B166,'Razzball Projections'!$B$2:$W$322,20,FALSE)</f>
        <v>0</v>
      </c>
      <c r="W166" s="7">
        <f>VLOOKUP(B166,'Razzball Projections'!$B$2:$W$322,21,FALSE)</f>
        <v>0</v>
      </c>
      <c r="X166" s="7">
        <f>VLOOKUP(B166,'Razzball Projections'!$B$2:$W$322,22,FALSE)</f>
        <v>0</v>
      </c>
    </row>
    <row r="167" spans="1:24">
      <c r="A167" s="6">
        <v>165</v>
      </c>
      <c r="B167" s="3" t="str">
        <f>'Razzball Projections'!B166</f>
        <v>Jerricho Cotchery</v>
      </c>
      <c r="C167" s="1" t="str">
        <f>VLOOKUP(B167,'Razzball Projections'!$B$2:$W$322,2,FALSE)</f>
        <v>WR</v>
      </c>
      <c r="D167" s="1" t="str">
        <f>VLOOKUP(B167,'Razzball Projections'!$B$2:$W$322,3,FALSE)</f>
        <v>CAR</v>
      </c>
      <c r="E167" s="4">
        <f>VLOOKUP(B167,'Cheat Sheet'!$B$3:$E$323,4,FALSE)</f>
        <v>0</v>
      </c>
      <c r="F167" s="1">
        <f>VLOOKUP(B167,'Razzball Projections'!$B$2:$W$322,4,FALSE)</f>
        <v>0</v>
      </c>
      <c r="G167" s="1">
        <f>VLOOKUP(B167,'Razzball Projections'!$B$2:$W$322,5,FALSE)</f>
        <v>0</v>
      </c>
      <c r="H167" s="1">
        <f>VLOOKUP(B167,'Razzball Projections'!$B$2:$W$322,6,FALSE)</f>
        <v>0</v>
      </c>
      <c r="I167" s="1">
        <f>VLOOKUP(B167,'Razzball Projections'!$B$2:$W$322,7,FALSE)</f>
        <v>0</v>
      </c>
      <c r="J167" s="1">
        <f>VLOOKUP(B167,'Razzball Projections'!$B$2:$W$322,8,FALSE)</f>
        <v>0</v>
      </c>
      <c r="K167" s="1">
        <f>VLOOKUP(B167,'Razzball Projections'!$B$2:$W$322,9,FALSE)</f>
        <v>0</v>
      </c>
      <c r="L167" s="1">
        <f>VLOOKUP(B167,'Razzball Projections'!$B$2:$W$322,10,FALSE)</f>
        <v>0</v>
      </c>
      <c r="M167" s="1">
        <f>VLOOKUP(B167,'Razzball Projections'!$B$2:$W$322,11,FALSE)</f>
        <v>0</v>
      </c>
      <c r="N167" s="1">
        <f>VLOOKUP(B167,'Razzball Projections'!$B$2:$W$322,12,FALSE)</f>
        <v>0</v>
      </c>
      <c r="O167" s="1">
        <f>VLOOKUP(B167,'Razzball Projections'!$B$2:$W$322,13,FALSE)</f>
        <v>2</v>
      </c>
      <c r="P167" s="1">
        <f>VLOOKUP(B167,'Razzball Projections'!$B$2:$W$322,14,FALSE)</f>
        <v>47</v>
      </c>
      <c r="Q167" s="1">
        <f>VLOOKUP(B167,'Razzball Projections'!$B$2:$W$322,15,FALSE)</f>
        <v>603</v>
      </c>
      <c r="R167" s="1">
        <f>VLOOKUP(B167,'Razzball Projections'!$B$2:$W$322,16,FALSE)</f>
        <v>3</v>
      </c>
      <c r="S167" s="8">
        <f>VLOOKUP(B167,'Razzball Projections'!$B$2:$W$322,17,FALSE)</f>
        <v>75.3</v>
      </c>
      <c r="T167" s="8">
        <f>VLOOKUP(B167,'Razzball Projections'!$B$2:$W$322,18,FALSE)</f>
        <v>98.8</v>
      </c>
      <c r="U167" s="8">
        <f>VLOOKUP(B167,'Razzball Projections'!$B$2:$W$322,19,FALSE)</f>
        <v>122.3</v>
      </c>
      <c r="V167" s="7">
        <f>VLOOKUP(B167,'Razzball Projections'!$B$2:$W$322,20,FALSE)</f>
        <v>0</v>
      </c>
      <c r="W167" s="7">
        <f>VLOOKUP(B167,'Razzball Projections'!$B$2:$W$322,21,FALSE)</f>
        <v>0</v>
      </c>
      <c r="X167" s="7">
        <f>VLOOKUP(B167,'Razzball Projections'!$B$2:$W$322,22,FALSE)</f>
        <v>0</v>
      </c>
    </row>
    <row r="168" spans="1:24">
      <c r="A168" s="6">
        <v>166</v>
      </c>
      <c r="B168" s="3" t="str">
        <f>'Razzball Projections'!B167</f>
        <v>Lance Moore</v>
      </c>
      <c r="C168" s="1" t="str">
        <f>VLOOKUP(B168,'Razzball Projections'!$B$2:$W$322,2,FALSE)</f>
        <v>WR</v>
      </c>
      <c r="D168" s="1" t="str">
        <f>VLOOKUP(B168,'Razzball Projections'!$B$2:$W$322,3,FALSE)</f>
        <v>PIT</v>
      </c>
      <c r="E168" s="4">
        <f>VLOOKUP(B168,'Cheat Sheet'!$B$3:$E$323,4,FALSE)</f>
        <v>0</v>
      </c>
      <c r="F168" s="1">
        <f>VLOOKUP(B168,'Razzball Projections'!$B$2:$W$322,4,FALSE)</f>
        <v>0</v>
      </c>
      <c r="G168" s="1">
        <f>VLOOKUP(B168,'Razzball Projections'!$B$2:$W$322,5,FALSE)</f>
        <v>0</v>
      </c>
      <c r="H168" s="1">
        <f>VLOOKUP(B168,'Razzball Projections'!$B$2:$W$322,6,FALSE)</f>
        <v>0</v>
      </c>
      <c r="I168" s="1">
        <f>VLOOKUP(B168,'Razzball Projections'!$B$2:$W$322,7,FALSE)</f>
        <v>0</v>
      </c>
      <c r="J168" s="1">
        <f>VLOOKUP(B168,'Razzball Projections'!$B$2:$W$322,8,FALSE)</f>
        <v>0</v>
      </c>
      <c r="K168" s="1">
        <f>VLOOKUP(B168,'Razzball Projections'!$B$2:$W$322,9,FALSE)</f>
        <v>0</v>
      </c>
      <c r="L168" s="1">
        <f>VLOOKUP(B168,'Razzball Projections'!$B$2:$W$322,10,FALSE)</f>
        <v>0</v>
      </c>
      <c r="M168" s="1">
        <f>VLOOKUP(B168,'Razzball Projections'!$B$2:$W$322,11,FALSE)</f>
        <v>0</v>
      </c>
      <c r="N168" s="1">
        <f>VLOOKUP(B168,'Razzball Projections'!$B$2:$W$322,12,FALSE)</f>
        <v>0</v>
      </c>
      <c r="O168" s="1">
        <f>VLOOKUP(B168,'Razzball Projections'!$B$2:$W$322,13,FALSE)</f>
        <v>0</v>
      </c>
      <c r="P168" s="1">
        <f>VLOOKUP(B168,'Razzball Projections'!$B$2:$W$322,14,FALSE)</f>
        <v>47</v>
      </c>
      <c r="Q168" s="1">
        <f>VLOOKUP(B168,'Razzball Projections'!$B$2:$W$322,15,FALSE)</f>
        <v>584</v>
      </c>
      <c r="R168" s="1">
        <f>VLOOKUP(B168,'Razzball Projections'!$B$2:$W$322,16,FALSE)</f>
        <v>3</v>
      </c>
      <c r="S168" s="8">
        <f>VLOOKUP(B168,'Razzball Projections'!$B$2:$W$322,17,FALSE)</f>
        <v>74</v>
      </c>
      <c r="T168" s="8">
        <f>VLOOKUP(B168,'Razzball Projections'!$B$2:$W$322,18,FALSE)</f>
        <v>97.5</v>
      </c>
      <c r="U168" s="8">
        <f>VLOOKUP(B168,'Razzball Projections'!$B$2:$W$322,19,FALSE)</f>
        <v>121</v>
      </c>
      <c r="V168" s="7">
        <f>VLOOKUP(B168,'Razzball Projections'!$B$2:$W$322,20,FALSE)</f>
        <v>0</v>
      </c>
      <c r="W168" s="7">
        <f>VLOOKUP(B168,'Razzball Projections'!$B$2:$W$322,21,FALSE)</f>
        <v>0</v>
      </c>
      <c r="X168" s="7">
        <f>VLOOKUP(B168,'Razzball Projections'!$B$2:$W$322,22,FALSE)</f>
        <v>0</v>
      </c>
    </row>
    <row r="169" spans="1:24">
      <c r="A169" s="6">
        <v>167</v>
      </c>
      <c r="B169" s="3" t="str">
        <f>'Razzball Projections'!B168</f>
        <v>Terrance West</v>
      </c>
      <c r="C169" s="1" t="str">
        <f>VLOOKUP(B169,'Razzball Projections'!$B$2:$W$322,2,FALSE)</f>
        <v>RB</v>
      </c>
      <c r="D169" s="1" t="str">
        <f>VLOOKUP(B169,'Razzball Projections'!$B$2:$W$322,3,FALSE)</f>
        <v>CLE</v>
      </c>
      <c r="E169" s="4">
        <f>VLOOKUP(B169,'Cheat Sheet'!$B$3:$E$323,4,FALSE)</f>
        <v>0</v>
      </c>
      <c r="F169" s="1">
        <f>VLOOKUP(B169,'Razzball Projections'!$B$2:$W$322,4,FALSE)</f>
        <v>0</v>
      </c>
      <c r="G169" s="1">
        <f>VLOOKUP(B169,'Razzball Projections'!$B$2:$W$322,5,FALSE)</f>
        <v>0</v>
      </c>
      <c r="H169" s="1">
        <f>VLOOKUP(B169,'Razzball Projections'!$B$2:$W$322,6,FALSE)</f>
        <v>0</v>
      </c>
      <c r="I169" s="1">
        <f>VLOOKUP(B169,'Razzball Projections'!$B$2:$W$322,7,FALSE)</f>
        <v>0</v>
      </c>
      <c r="J169" s="1">
        <f>VLOOKUP(B169,'Razzball Projections'!$B$2:$W$322,8,FALSE)</f>
        <v>0</v>
      </c>
      <c r="K169" s="1">
        <f>VLOOKUP(B169,'Razzball Projections'!$B$2:$W$322,9,FALSE)</f>
        <v>0</v>
      </c>
      <c r="L169" s="1">
        <f>VLOOKUP(B169,'Razzball Projections'!$B$2:$W$322,10,FALSE)</f>
        <v>137</v>
      </c>
      <c r="M169" s="1">
        <f>VLOOKUP(B169,'Razzball Projections'!$B$2:$W$322,11,FALSE)</f>
        <v>596</v>
      </c>
      <c r="N169" s="1">
        <f>VLOOKUP(B169,'Razzball Projections'!$B$2:$W$322,12,FALSE)</f>
        <v>3</v>
      </c>
      <c r="O169" s="1">
        <f>VLOOKUP(B169,'Razzball Projections'!$B$2:$W$322,13,FALSE)</f>
        <v>0</v>
      </c>
      <c r="P169" s="1">
        <f>VLOOKUP(B169,'Razzball Projections'!$B$2:$W$322,14,FALSE)</f>
        <v>23</v>
      </c>
      <c r="Q169" s="1">
        <f>VLOOKUP(B169,'Razzball Projections'!$B$2:$W$322,15,FALSE)</f>
        <v>183</v>
      </c>
      <c r="R169" s="1">
        <f>VLOOKUP(B169,'Razzball Projections'!$B$2:$W$322,16,FALSE)</f>
        <v>0</v>
      </c>
      <c r="S169" s="8">
        <f>VLOOKUP(B169,'Razzball Projections'!$B$2:$W$322,17,FALSE)</f>
        <v>97.7</v>
      </c>
      <c r="T169" s="8">
        <f>VLOOKUP(B169,'Razzball Projections'!$B$2:$W$322,18,FALSE)</f>
        <v>109.2</v>
      </c>
      <c r="U169" s="8">
        <f>VLOOKUP(B169,'Razzball Projections'!$B$2:$W$322,19,FALSE)</f>
        <v>120.7</v>
      </c>
      <c r="V169" s="7">
        <f>VLOOKUP(B169,'Razzball Projections'!$B$2:$W$322,20,FALSE)</f>
        <v>9</v>
      </c>
      <c r="W169" s="7">
        <f>VLOOKUP(B169,'Razzball Projections'!$B$2:$W$322,21,FALSE)</f>
        <v>7</v>
      </c>
      <c r="X169" s="7">
        <f>VLOOKUP(B169,'Razzball Projections'!$B$2:$W$322,22,FALSE)</f>
        <v>6</v>
      </c>
    </row>
    <row r="170" spans="1:24">
      <c r="A170" s="6">
        <v>168</v>
      </c>
      <c r="B170" s="3" t="str">
        <f>'Razzball Projections'!B169</f>
        <v>Brian Hoyer</v>
      </c>
      <c r="C170" s="1" t="str">
        <f>VLOOKUP(B170,'Razzball Projections'!$B$2:$W$322,2,FALSE)</f>
        <v>QB</v>
      </c>
      <c r="D170" s="1" t="str">
        <f>VLOOKUP(B170,'Razzball Projections'!$B$2:$W$322,3,FALSE)</f>
        <v>CLE</v>
      </c>
      <c r="E170" s="4">
        <f>VLOOKUP(B170,'Cheat Sheet'!$B$3:$E$323,4,FALSE)</f>
        <v>0</v>
      </c>
      <c r="F170" s="1">
        <f>VLOOKUP(B170,'Razzball Projections'!$B$2:$W$322,4,FALSE)</f>
        <v>397</v>
      </c>
      <c r="G170" s="1">
        <f>VLOOKUP(B170,'Razzball Projections'!$B$2:$W$322,5,FALSE)</f>
        <v>239</v>
      </c>
      <c r="H170" s="1">
        <f>VLOOKUP(B170,'Razzball Projections'!$B$2:$W$322,6,FALSE)</f>
        <v>60.2</v>
      </c>
      <c r="I170" s="1">
        <f>VLOOKUP(B170,'Razzball Projections'!$B$2:$W$322,7,FALSE)</f>
        <v>2003</v>
      </c>
      <c r="J170" s="1">
        <f>VLOOKUP(B170,'Razzball Projections'!$B$2:$W$322,8,FALSE)</f>
        <v>14</v>
      </c>
      <c r="K170" s="1">
        <f>VLOOKUP(B170,'Razzball Projections'!$B$2:$W$322,9,FALSE)</f>
        <v>8</v>
      </c>
      <c r="L170" s="1">
        <f>VLOOKUP(B170,'Razzball Projections'!$B$2:$W$322,10,FALSE)</f>
        <v>12</v>
      </c>
      <c r="M170" s="1">
        <f>VLOOKUP(B170,'Razzball Projections'!$B$2:$W$322,11,FALSE)</f>
        <v>29</v>
      </c>
      <c r="N170" s="1">
        <f>VLOOKUP(B170,'Razzball Projections'!$B$2:$W$322,12,FALSE)</f>
        <v>0</v>
      </c>
      <c r="O170" s="1">
        <f>VLOOKUP(B170,'Razzball Projections'!$B$2:$W$322,13,FALSE)</f>
        <v>2</v>
      </c>
      <c r="P170" s="1">
        <f>VLOOKUP(B170,'Razzball Projections'!$B$2:$W$322,14,FALSE)</f>
        <v>0</v>
      </c>
      <c r="Q170" s="1">
        <f>VLOOKUP(B170,'Razzball Projections'!$B$2:$W$322,15,FALSE)</f>
        <v>0</v>
      </c>
      <c r="R170" s="1">
        <f>VLOOKUP(B170,'Razzball Projections'!$B$2:$W$322,16,FALSE)</f>
        <v>0</v>
      </c>
      <c r="S170" s="8">
        <f>VLOOKUP(B170,'Razzball Projections'!$B$2:$W$322,17,FALSE)</f>
        <v>120.02</v>
      </c>
      <c r="T170" s="8">
        <f>VLOOKUP(B170,'Razzball Projections'!$B$2:$W$322,18,FALSE)</f>
        <v>120.02</v>
      </c>
      <c r="U170" s="8">
        <f>VLOOKUP(B170,'Razzball Projections'!$B$2:$W$322,19,FALSE)</f>
        <v>120.02</v>
      </c>
      <c r="V170" s="7">
        <f>VLOOKUP(B170,'Razzball Projections'!$B$2:$W$322,20,FALSE)</f>
        <v>0</v>
      </c>
      <c r="W170" s="7">
        <f>VLOOKUP(B170,'Razzball Projections'!$B$2:$W$322,21,FALSE)</f>
        <v>0</v>
      </c>
      <c r="X170" s="7">
        <f>VLOOKUP(B170,'Razzball Projections'!$B$2:$W$322,22,FALSE)</f>
        <v>0</v>
      </c>
    </row>
    <row r="171" spans="1:24">
      <c r="A171" s="6">
        <v>169</v>
      </c>
      <c r="B171" s="3" t="str">
        <f>'Razzball Projections'!B170</f>
        <v>Scott Chandler</v>
      </c>
      <c r="C171" s="1" t="str">
        <f>VLOOKUP(B171,'Razzball Projections'!$B$2:$W$322,2,FALSE)</f>
        <v>TE</v>
      </c>
      <c r="D171" s="1" t="str">
        <f>VLOOKUP(B171,'Razzball Projections'!$B$2:$W$322,3,FALSE)</f>
        <v>BUF</v>
      </c>
      <c r="E171" s="4">
        <f>VLOOKUP(B171,'Cheat Sheet'!$B$3:$E$323,4,FALSE)</f>
        <v>0</v>
      </c>
      <c r="F171" s="1">
        <f>VLOOKUP(B171,'Razzball Projections'!$B$2:$W$322,4,FALSE)</f>
        <v>0</v>
      </c>
      <c r="G171" s="1">
        <f>VLOOKUP(B171,'Razzball Projections'!$B$2:$W$322,5,FALSE)</f>
        <v>0</v>
      </c>
      <c r="H171" s="1">
        <f>VLOOKUP(B171,'Razzball Projections'!$B$2:$W$322,6,FALSE)</f>
        <v>0</v>
      </c>
      <c r="I171" s="1">
        <f>VLOOKUP(B171,'Razzball Projections'!$B$2:$W$322,7,FALSE)</f>
        <v>0</v>
      </c>
      <c r="J171" s="1">
        <f>VLOOKUP(B171,'Razzball Projections'!$B$2:$W$322,8,FALSE)</f>
        <v>0</v>
      </c>
      <c r="K171" s="1">
        <f>VLOOKUP(B171,'Razzball Projections'!$B$2:$W$322,9,FALSE)</f>
        <v>0</v>
      </c>
      <c r="L171" s="1">
        <f>VLOOKUP(B171,'Razzball Projections'!$B$2:$W$322,10,FALSE)</f>
        <v>0</v>
      </c>
      <c r="M171" s="1">
        <f>VLOOKUP(B171,'Razzball Projections'!$B$2:$W$322,11,FALSE)</f>
        <v>0</v>
      </c>
      <c r="N171" s="1">
        <f>VLOOKUP(B171,'Razzball Projections'!$B$2:$W$322,12,FALSE)</f>
        <v>0</v>
      </c>
      <c r="O171" s="1">
        <f>VLOOKUP(B171,'Razzball Projections'!$B$2:$W$322,13,FALSE)</f>
        <v>1</v>
      </c>
      <c r="P171" s="1">
        <f>VLOOKUP(B171,'Razzball Projections'!$B$2:$W$322,14,FALSE)</f>
        <v>47</v>
      </c>
      <c r="Q171" s="1">
        <f>VLOOKUP(B171,'Razzball Projections'!$B$2:$W$322,15,FALSE)</f>
        <v>532</v>
      </c>
      <c r="R171" s="1">
        <f>VLOOKUP(B171,'Razzball Projections'!$B$2:$W$322,16,FALSE)</f>
        <v>4</v>
      </c>
      <c r="S171" s="8">
        <f>VLOOKUP(B171,'Razzball Projections'!$B$2:$W$322,17,FALSE)</f>
        <v>72.8</v>
      </c>
      <c r="T171" s="8">
        <f>VLOOKUP(B171,'Razzball Projections'!$B$2:$W$322,18,FALSE)</f>
        <v>96.3</v>
      </c>
      <c r="U171" s="8">
        <f>VLOOKUP(B171,'Razzball Projections'!$B$2:$W$322,19,FALSE)</f>
        <v>119.8</v>
      </c>
      <c r="V171" s="7">
        <f>VLOOKUP(B171,'Razzball Projections'!$B$2:$W$322,20,FALSE)</f>
        <v>0</v>
      </c>
      <c r="W171" s="7">
        <f>VLOOKUP(B171,'Razzball Projections'!$B$2:$W$322,21,FALSE)</f>
        <v>0</v>
      </c>
      <c r="X171" s="7">
        <f>VLOOKUP(B171,'Razzball Projections'!$B$2:$W$322,22,FALSE)</f>
        <v>0</v>
      </c>
    </row>
    <row r="172" spans="1:24">
      <c r="A172" s="6">
        <v>170</v>
      </c>
      <c r="B172" s="3" t="str">
        <f>'Razzball Projections'!B171</f>
        <v>Stevan Ridley</v>
      </c>
      <c r="C172" s="1" t="str">
        <f>VLOOKUP(B172,'Razzball Projections'!$B$2:$W$322,2,FALSE)</f>
        <v>RB</v>
      </c>
      <c r="D172" s="1" t="str">
        <f>VLOOKUP(B172,'Razzball Projections'!$B$2:$W$322,3,FALSE)</f>
        <v>NE</v>
      </c>
      <c r="E172" s="4">
        <f>VLOOKUP(B172,'Cheat Sheet'!$B$3:$E$323,4,FALSE)</f>
        <v>0</v>
      </c>
      <c r="F172" s="1">
        <f>VLOOKUP(B172,'Razzball Projections'!$B$2:$W$322,4,FALSE)</f>
        <v>0</v>
      </c>
      <c r="G172" s="1">
        <f>VLOOKUP(B172,'Razzball Projections'!$B$2:$W$322,5,FALSE)</f>
        <v>0</v>
      </c>
      <c r="H172" s="1">
        <f>VLOOKUP(B172,'Razzball Projections'!$B$2:$W$322,6,FALSE)</f>
        <v>0</v>
      </c>
      <c r="I172" s="1">
        <f>VLOOKUP(B172,'Razzball Projections'!$B$2:$W$322,7,FALSE)</f>
        <v>0</v>
      </c>
      <c r="J172" s="1">
        <f>VLOOKUP(B172,'Razzball Projections'!$B$2:$W$322,8,FALSE)</f>
        <v>0</v>
      </c>
      <c r="K172" s="1">
        <f>VLOOKUP(B172,'Razzball Projections'!$B$2:$W$322,9,FALSE)</f>
        <v>0</v>
      </c>
      <c r="L172" s="1">
        <f>VLOOKUP(B172,'Razzball Projections'!$B$2:$W$322,10,FALSE)</f>
        <v>161</v>
      </c>
      <c r="M172" s="1">
        <f>VLOOKUP(B172,'Razzball Projections'!$B$2:$W$322,11,FALSE)</f>
        <v>779</v>
      </c>
      <c r="N172" s="1">
        <f>VLOOKUP(B172,'Razzball Projections'!$B$2:$W$322,12,FALSE)</f>
        <v>5</v>
      </c>
      <c r="O172" s="1">
        <f>VLOOKUP(B172,'Razzball Projections'!$B$2:$W$322,13,FALSE)</f>
        <v>3</v>
      </c>
      <c r="P172" s="1">
        <f>VLOOKUP(B172,'Razzball Projections'!$B$2:$W$322,14,FALSE)</f>
        <v>11</v>
      </c>
      <c r="Q172" s="1">
        <f>VLOOKUP(B172,'Razzball Projections'!$B$2:$W$322,15,FALSE)</f>
        <v>58</v>
      </c>
      <c r="R172" s="1">
        <f>VLOOKUP(B172,'Razzball Projections'!$B$2:$W$322,16,FALSE)</f>
        <v>0</v>
      </c>
      <c r="S172" s="8">
        <f>VLOOKUP(B172,'Razzball Projections'!$B$2:$W$322,17,FALSE)</f>
        <v>107.7</v>
      </c>
      <c r="T172" s="8">
        <f>VLOOKUP(B172,'Razzball Projections'!$B$2:$W$322,18,FALSE)</f>
        <v>113.2</v>
      </c>
      <c r="U172" s="8">
        <f>VLOOKUP(B172,'Razzball Projections'!$B$2:$W$322,19,FALSE)</f>
        <v>118.7</v>
      </c>
      <c r="V172" s="7">
        <f>VLOOKUP(B172,'Razzball Projections'!$B$2:$W$322,20,FALSE)</f>
        <v>13</v>
      </c>
      <c r="W172" s="7">
        <f>VLOOKUP(B172,'Razzball Projections'!$B$2:$W$322,21,FALSE)</f>
        <v>9</v>
      </c>
      <c r="X172" s="7">
        <f>VLOOKUP(B172,'Razzball Projections'!$B$2:$W$322,22,FALSE)</f>
        <v>6</v>
      </c>
    </row>
    <row r="173" spans="1:24">
      <c r="A173" s="6">
        <v>171</v>
      </c>
      <c r="B173" s="3" t="str">
        <f>'Razzball Projections'!B172</f>
        <v>Andre Brown</v>
      </c>
      <c r="C173" s="1" t="str">
        <f>VLOOKUP(B173,'Razzball Projections'!$B$2:$W$322,2,FALSE)</f>
        <v>RB</v>
      </c>
      <c r="D173" s="1" t="str">
        <f>VLOOKUP(B173,'Razzball Projections'!$B$2:$W$322,3,FALSE)</f>
        <v>HOU</v>
      </c>
      <c r="E173" s="4">
        <f>VLOOKUP(B173,'Cheat Sheet'!$B$3:$E$323,4,FALSE)</f>
        <v>0</v>
      </c>
      <c r="F173" s="1">
        <f>VLOOKUP(B173,'Razzball Projections'!$B$2:$W$322,4,FALSE)</f>
        <v>0</v>
      </c>
      <c r="G173" s="1">
        <f>VLOOKUP(B173,'Razzball Projections'!$B$2:$W$322,5,FALSE)</f>
        <v>0</v>
      </c>
      <c r="H173" s="1">
        <f>VLOOKUP(B173,'Razzball Projections'!$B$2:$W$322,6,FALSE)</f>
        <v>0</v>
      </c>
      <c r="I173" s="1">
        <f>VLOOKUP(B173,'Razzball Projections'!$B$2:$W$322,7,FALSE)</f>
        <v>0</v>
      </c>
      <c r="J173" s="1">
        <f>VLOOKUP(B173,'Razzball Projections'!$B$2:$W$322,8,FALSE)</f>
        <v>0</v>
      </c>
      <c r="K173" s="1">
        <f>VLOOKUP(B173,'Razzball Projections'!$B$2:$W$322,9,FALSE)</f>
        <v>0</v>
      </c>
      <c r="L173" s="1">
        <f>VLOOKUP(B173,'Razzball Projections'!$B$2:$W$322,10,FALSE)</f>
        <v>152</v>
      </c>
      <c r="M173" s="1">
        <f>VLOOKUP(B173,'Razzball Projections'!$B$2:$W$322,11,FALSE)</f>
        <v>609</v>
      </c>
      <c r="N173" s="1">
        <f>VLOOKUP(B173,'Razzball Projections'!$B$2:$W$322,12,FALSE)</f>
        <v>4</v>
      </c>
      <c r="O173" s="1">
        <f>VLOOKUP(B173,'Razzball Projections'!$B$2:$W$322,13,FALSE)</f>
        <v>1</v>
      </c>
      <c r="P173" s="1">
        <f>VLOOKUP(B173,'Razzball Projections'!$B$2:$W$322,14,FALSE)</f>
        <v>24</v>
      </c>
      <c r="Q173" s="1">
        <f>VLOOKUP(B173,'Razzball Projections'!$B$2:$W$322,15,FALSE)</f>
        <v>111</v>
      </c>
      <c r="R173" s="1">
        <f>VLOOKUP(B173,'Razzball Projections'!$B$2:$W$322,16,FALSE)</f>
        <v>0</v>
      </c>
      <c r="S173" s="8">
        <f>VLOOKUP(B173,'Razzball Projections'!$B$2:$W$322,17,FALSE)</f>
        <v>94.6</v>
      </c>
      <c r="T173" s="8">
        <f>VLOOKUP(B173,'Razzball Projections'!$B$2:$W$322,18,FALSE)</f>
        <v>106.6</v>
      </c>
      <c r="U173" s="8">
        <f>VLOOKUP(B173,'Razzball Projections'!$B$2:$W$322,19,FALSE)</f>
        <v>118.6</v>
      </c>
      <c r="V173" s="7">
        <f>VLOOKUP(B173,'Razzball Projections'!$B$2:$W$322,20,FALSE)</f>
        <v>0</v>
      </c>
      <c r="W173" s="7">
        <f>VLOOKUP(B173,'Razzball Projections'!$B$2:$W$322,21,FALSE)</f>
        <v>0</v>
      </c>
      <c r="X173" s="7">
        <f>VLOOKUP(B173,'Razzball Projections'!$B$2:$W$322,22,FALSE)</f>
        <v>0</v>
      </c>
    </row>
    <row r="174" spans="1:24">
      <c r="A174" s="6">
        <v>172</v>
      </c>
      <c r="B174" s="3" t="str">
        <f>'Razzball Projections'!B173</f>
        <v>Andre Roberts</v>
      </c>
      <c r="C174" s="1" t="str">
        <f>VLOOKUP(B174,'Razzball Projections'!$B$2:$W$322,2,FALSE)</f>
        <v>WR</v>
      </c>
      <c r="D174" s="1" t="str">
        <f>VLOOKUP(B174,'Razzball Projections'!$B$2:$W$322,3,FALSE)</f>
        <v>WAS</v>
      </c>
      <c r="E174" s="4">
        <f>VLOOKUP(B174,'Cheat Sheet'!$B$3:$E$323,4,FALSE)</f>
        <v>0</v>
      </c>
      <c r="F174" s="1">
        <f>VLOOKUP(B174,'Razzball Projections'!$B$2:$W$322,4,FALSE)</f>
        <v>0</v>
      </c>
      <c r="G174" s="1">
        <f>VLOOKUP(B174,'Razzball Projections'!$B$2:$W$322,5,FALSE)</f>
        <v>0</v>
      </c>
      <c r="H174" s="1">
        <f>VLOOKUP(B174,'Razzball Projections'!$B$2:$W$322,6,FALSE)</f>
        <v>0</v>
      </c>
      <c r="I174" s="1">
        <f>VLOOKUP(B174,'Razzball Projections'!$B$2:$W$322,7,FALSE)</f>
        <v>0</v>
      </c>
      <c r="J174" s="1">
        <f>VLOOKUP(B174,'Razzball Projections'!$B$2:$W$322,8,FALSE)</f>
        <v>0</v>
      </c>
      <c r="K174" s="1">
        <f>VLOOKUP(B174,'Razzball Projections'!$B$2:$W$322,9,FALSE)</f>
        <v>0</v>
      </c>
      <c r="L174" s="1">
        <f>VLOOKUP(B174,'Razzball Projections'!$B$2:$W$322,10,FALSE)</f>
        <v>2</v>
      </c>
      <c r="M174" s="1">
        <f>VLOOKUP(B174,'Razzball Projections'!$B$2:$W$322,11,FALSE)</f>
        <v>9</v>
      </c>
      <c r="N174" s="1">
        <f>VLOOKUP(B174,'Razzball Projections'!$B$2:$W$322,12,FALSE)</f>
        <v>0</v>
      </c>
      <c r="O174" s="1">
        <f>VLOOKUP(B174,'Razzball Projections'!$B$2:$W$322,13,FALSE)</f>
        <v>1</v>
      </c>
      <c r="P174" s="1">
        <f>VLOOKUP(B174,'Razzball Projections'!$B$2:$W$322,14,FALSE)</f>
        <v>47</v>
      </c>
      <c r="Q174" s="1">
        <f>VLOOKUP(B174,'Razzball Projections'!$B$2:$W$322,15,FALSE)</f>
        <v>541</v>
      </c>
      <c r="R174" s="1">
        <f>VLOOKUP(B174,'Razzball Projections'!$B$2:$W$322,16,FALSE)</f>
        <v>3</v>
      </c>
      <c r="S174" s="8">
        <f>VLOOKUP(B174,'Razzball Projections'!$B$2:$W$322,17,FALSE)</f>
        <v>71.3</v>
      </c>
      <c r="T174" s="8">
        <f>VLOOKUP(B174,'Razzball Projections'!$B$2:$W$322,18,FALSE)</f>
        <v>94.7</v>
      </c>
      <c r="U174" s="8">
        <f>VLOOKUP(B174,'Razzball Projections'!$B$2:$W$322,19,FALSE)</f>
        <v>118.1</v>
      </c>
      <c r="V174" s="7">
        <f>VLOOKUP(B174,'Razzball Projections'!$B$2:$W$322,20,FALSE)</f>
        <v>0</v>
      </c>
      <c r="W174" s="7">
        <f>VLOOKUP(B174,'Razzball Projections'!$B$2:$W$322,21,FALSE)</f>
        <v>0</v>
      </c>
      <c r="X174" s="7">
        <f>VLOOKUP(B174,'Razzball Projections'!$B$2:$W$322,22,FALSE)</f>
        <v>0</v>
      </c>
    </row>
    <row r="175" spans="1:24">
      <c r="A175" s="6">
        <v>173</v>
      </c>
      <c r="B175" s="3" t="str">
        <f>'Razzball Projections'!B174</f>
        <v>Donnie Avery</v>
      </c>
      <c r="C175" s="1" t="str">
        <f>VLOOKUP(B175,'Razzball Projections'!$B$2:$W$322,2,FALSE)</f>
        <v>WR</v>
      </c>
      <c r="D175" s="1" t="str">
        <f>VLOOKUP(B175,'Razzball Projections'!$B$2:$W$322,3,FALSE)</f>
        <v>KC</v>
      </c>
      <c r="E175" s="4">
        <f>VLOOKUP(B175,'Cheat Sheet'!$B$3:$E$323,4,FALSE)</f>
        <v>0</v>
      </c>
      <c r="F175" s="1">
        <f>VLOOKUP(B175,'Razzball Projections'!$B$2:$W$322,4,FALSE)</f>
        <v>0</v>
      </c>
      <c r="G175" s="1">
        <f>VLOOKUP(B175,'Razzball Projections'!$B$2:$W$322,5,FALSE)</f>
        <v>0</v>
      </c>
      <c r="H175" s="1">
        <f>VLOOKUP(B175,'Razzball Projections'!$B$2:$W$322,6,FALSE)</f>
        <v>0</v>
      </c>
      <c r="I175" s="1">
        <f>VLOOKUP(B175,'Razzball Projections'!$B$2:$W$322,7,FALSE)</f>
        <v>0</v>
      </c>
      <c r="J175" s="1">
        <f>VLOOKUP(B175,'Razzball Projections'!$B$2:$W$322,8,FALSE)</f>
        <v>0</v>
      </c>
      <c r="K175" s="1">
        <f>VLOOKUP(B175,'Razzball Projections'!$B$2:$W$322,9,FALSE)</f>
        <v>0</v>
      </c>
      <c r="L175" s="1">
        <f>VLOOKUP(B175,'Razzball Projections'!$B$2:$W$322,10,FALSE)</f>
        <v>0</v>
      </c>
      <c r="M175" s="1">
        <f>VLOOKUP(B175,'Razzball Projections'!$B$2:$W$322,11,FALSE)</f>
        <v>0</v>
      </c>
      <c r="N175" s="1">
        <f>VLOOKUP(B175,'Razzball Projections'!$B$2:$W$322,12,FALSE)</f>
        <v>0</v>
      </c>
      <c r="O175" s="1">
        <f>VLOOKUP(B175,'Razzball Projections'!$B$2:$W$322,13,FALSE)</f>
        <v>0</v>
      </c>
      <c r="P175" s="1">
        <f>VLOOKUP(B175,'Razzball Projections'!$B$2:$W$322,14,FALSE)</f>
        <v>43</v>
      </c>
      <c r="Q175" s="1">
        <f>VLOOKUP(B175,'Razzball Projections'!$B$2:$W$322,15,FALSE)</f>
        <v>586</v>
      </c>
      <c r="R175" s="1">
        <f>VLOOKUP(B175,'Razzball Projections'!$B$2:$W$322,16,FALSE)</f>
        <v>3</v>
      </c>
      <c r="S175" s="8">
        <f>VLOOKUP(B175,'Razzball Projections'!$B$2:$W$322,17,FALSE)</f>
        <v>74.2</v>
      </c>
      <c r="T175" s="8">
        <f>VLOOKUP(B175,'Razzball Projections'!$B$2:$W$322,18,FALSE)</f>
        <v>95.7</v>
      </c>
      <c r="U175" s="8">
        <f>VLOOKUP(B175,'Razzball Projections'!$B$2:$W$322,19,FALSE)</f>
        <v>117.2</v>
      </c>
      <c r="V175" s="7">
        <f>VLOOKUP(B175,'Razzball Projections'!$B$2:$W$322,20,FALSE)</f>
        <v>0</v>
      </c>
      <c r="W175" s="7">
        <f>VLOOKUP(B175,'Razzball Projections'!$B$2:$W$322,21,FALSE)</f>
        <v>0</v>
      </c>
      <c r="X175" s="7">
        <f>VLOOKUP(B175,'Razzball Projections'!$B$2:$W$322,22,FALSE)</f>
        <v>0</v>
      </c>
    </row>
    <row r="176" spans="1:24">
      <c r="A176" s="6">
        <v>174</v>
      </c>
      <c r="B176" s="3" t="str">
        <f>'Razzball Projections'!B175</f>
        <v>Marqise Lee</v>
      </c>
      <c r="C176" s="1" t="str">
        <f>VLOOKUP(B176,'Razzball Projections'!$B$2:$W$322,2,FALSE)</f>
        <v>WR</v>
      </c>
      <c r="D176" s="1" t="str">
        <f>VLOOKUP(B176,'Razzball Projections'!$B$2:$W$322,3,FALSE)</f>
        <v>JAC</v>
      </c>
      <c r="E176" s="4">
        <f>VLOOKUP(B176,'Cheat Sheet'!$B$3:$E$323,4,FALSE)</f>
        <v>0</v>
      </c>
      <c r="F176" s="1">
        <f>VLOOKUP(B176,'Razzball Projections'!$B$2:$W$322,4,FALSE)</f>
        <v>0</v>
      </c>
      <c r="G176" s="1">
        <f>VLOOKUP(B176,'Razzball Projections'!$B$2:$W$322,5,FALSE)</f>
        <v>0</v>
      </c>
      <c r="H176" s="1">
        <f>VLOOKUP(B176,'Razzball Projections'!$B$2:$W$322,6,FALSE)</f>
        <v>0</v>
      </c>
      <c r="I176" s="1">
        <f>VLOOKUP(B176,'Razzball Projections'!$B$2:$W$322,7,FALSE)</f>
        <v>0</v>
      </c>
      <c r="J176" s="1">
        <f>VLOOKUP(B176,'Razzball Projections'!$B$2:$W$322,8,FALSE)</f>
        <v>0</v>
      </c>
      <c r="K176" s="1">
        <f>VLOOKUP(B176,'Razzball Projections'!$B$2:$W$322,9,FALSE)</f>
        <v>0</v>
      </c>
      <c r="L176" s="1">
        <f>VLOOKUP(B176,'Razzball Projections'!$B$2:$W$322,10,FALSE)</f>
        <v>1</v>
      </c>
      <c r="M176" s="1">
        <f>VLOOKUP(B176,'Razzball Projections'!$B$2:$W$322,11,FALSE)</f>
        <v>9</v>
      </c>
      <c r="N176" s="1">
        <f>VLOOKUP(B176,'Razzball Projections'!$B$2:$W$322,12,FALSE)</f>
        <v>0</v>
      </c>
      <c r="O176" s="1">
        <f>VLOOKUP(B176,'Razzball Projections'!$B$2:$W$322,13,FALSE)</f>
        <v>1</v>
      </c>
      <c r="P176" s="1">
        <f>VLOOKUP(B176,'Razzball Projections'!$B$2:$W$322,14,FALSE)</f>
        <v>41</v>
      </c>
      <c r="Q176" s="1">
        <f>VLOOKUP(B176,'Razzball Projections'!$B$2:$W$322,15,FALSE)</f>
        <v>582</v>
      </c>
      <c r="R176" s="1">
        <f>VLOOKUP(B176,'Razzball Projections'!$B$2:$W$322,16,FALSE)</f>
        <v>3</v>
      </c>
      <c r="S176" s="8">
        <f>VLOOKUP(B176,'Razzball Projections'!$B$2:$W$322,17,FALSE)</f>
        <v>75.05</v>
      </c>
      <c r="T176" s="8">
        <f>VLOOKUP(B176,'Razzball Projections'!$B$2:$W$322,18,FALSE)</f>
        <v>95.55</v>
      </c>
      <c r="U176" s="8">
        <f>VLOOKUP(B176,'Razzball Projections'!$B$2:$W$322,19,FALSE)</f>
        <v>116.05</v>
      </c>
      <c r="V176" s="7">
        <f>VLOOKUP(B176,'Razzball Projections'!$B$2:$W$322,20,FALSE)</f>
        <v>0</v>
      </c>
      <c r="W176" s="7">
        <f>VLOOKUP(B176,'Razzball Projections'!$B$2:$W$322,21,FALSE)</f>
        <v>0</v>
      </c>
      <c r="X176" s="7">
        <f>VLOOKUP(B176,'Razzball Projections'!$B$2:$W$322,22,FALSE)</f>
        <v>0</v>
      </c>
    </row>
    <row r="177" spans="1:24">
      <c r="A177" s="6">
        <v>175</v>
      </c>
      <c r="B177" s="3" t="str">
        <f>'Razzball Projections'!B176</f>
        <v>Jace Amaro</v>
      </c>
      <c r="C177" s="1" t="str">
        <f>VLOOKUP(B177,'Razzball Projections'!$B$2:$W$322,2,FALSE)</f>
        <v>TE</v>
      </c>
      <c r="D177" s="1" t="str">
        <f>VLOOKUP(B177,'Razzball Projections'!$B$2:$W$322,3,FALSE)</f>
        <v>NYJ</v>
      </c>
      <c r="E177" s="4">
        <f>VLOOKUP(B177,'Cheat Sheet'!$B$3:$E$323,4,FALSE)</f>
        <v>0</v>
      </c>
      <c r="F177" s="1">
        <f>VLOOKUP(B177,'Razzball Projections'!$B$2:$W$322,4,FALSE)</f>
        <v>0</v>
      </c>
      <c r="G177" s="1">
        <f>VLOOKUP(B177,'Razzball Projections'!$B$2:$W$322,5,FALSE)</f>
        <v>0</v>
      </c>
      <c r="H177" s="1">
        <f>VLOOKUP(B177,'Razzball Projections'!$B$2:$W$322,6,FALSE)</f>
        <v>0</v>
      </c>
      <c r="I177" s="1">
        <f>VLOOKUP(B177,'Razzball Projections'!$B$2:$W$322,7,FALSE)</f>
        <v>0</v>
      </c>
      <c r="J177" s="1">
        <f>VLOOKUP(B177,'Razzball Projections'!$B$2:$W$322,8,FALSE)</f>
        <v>0</v>
      </c>
      <c r="K177" s="1">
        <f>VLOOKUP(B177,'Razzball Projections'!$B$2:$W$322,9,FALSE)</f>
        <v>0</v>
      </c>
      <c r="L177" s="1">
        <f>VLOOKUP(B177,'Razzball Projections'!$B$2:$W$322,10,FALSE)</f>
        <v>0</v>
      </c>
      <c r="M177" s="1">
        <f>VLOOKUP(B177,'Razzball Projections'!$B$2:$W$322,11,FALSE)</f>
        <v>0</v>
      </c>
      <c r="N177" s="1">
        <f>VLOOKUP(B177,'Razzball Projections'!$B$2:$W$322,12,FALSE)</f>
        <v>0</v>
      </c>
      <c r="O177" s="1">
        <f>VLOOKUP(B177,'Razzball Projections'!$B$2:$W$322,13,FALSE)</f>
        <v>0</v>
      </c>
      <c r="P177" s="1">
        <f>VLOOKUP(B177,'Razzball Projections'!$B$2:$W$322,14,FALSE)</f>
        <v>41</v>
      </c>
      <c r="Q177" s="1">
        <f>VLOOKUP(B177,'Razzball Projections'!$B$2:$W$322,15,FALSE)</f>
        <v>517</v>
      </c>
      <c r="R177" s="1">
        <f>VLOOKUP(B177,'Razzball Projections'!$B$2:$W$322,16,FALSE)</f>
        <v>4</v>
      </c>
      <c r="S177" s="8">
        <f>VLOOKUP(B177,'Razzball Projections'!$B$2:$W$322,17,FALSE)</f>
        <v>74.5</v>
      </c>
      <c r="T177" s="8">
        <f>VLOOKUP(B177,'Razzball Projections'!$B$2:$W$322,18,FALSE)</f>
        <v>95</v>
      </c>
      <c r="U177" s="8">
        <f>VLOOKUP(B177,'Razzball Projections'!$B$2:$W$322,19,FALSE)</f>
        <v>115.5</v>
      </c>
      <c r="V177" s="7">
        <f>VLOOKUP(B177,'Razzball Projections'!$B$2:$W$322,20,FALSE)</f>
        <v>0</v>
      </c>
      <c r="W177" s="7">
        <f>VLOOKUP(B177,'Razzball Projections'!$B$2:$W$322,21,FALSE)</f>
        <v>0</v>
      </c>
      <c r="X177" s="7">
        <f>VLOOKUP(B177,'Razzball Projections'!$B$2:$W$322,22,FALSE)</f>
        <v>0</v>
      </c>
    </row>
    <row r="178" spans="1:24">
      <c r="A178" s="6">
        <v>176</v>
      </c>
      <c r="B178" s="3" t="str">
        <f>'Razzball Projections'!B177</f>
        <v>Chris Ivory</v>
      </c>
      <c r="C178" s="1" t="str">
        <f>VLOOKUP(B178,'Razzball Projections'!$B$2:$W$322,2,FALSE)</f>
        <v>RB</v>
      </c>
      <c r="D178" s="1" t="str">
        <f>VLOOKUP(B178,'Razzball Projections'!$B$2:$W$322,3,FALSE)</f>
        <v>NYJ</v>
      </c>
      <c r="E178" s="4">
        <f>VLOOKUP(B178,'Cheat Sheet'!$B$3:$E$323,4,FALSE)</f>
        <v>0</v>
      </c>
      <c r="F178" s="1">
        <f>VLOOKUP(B178,'Razzball Projections'!$B$2:$W$322,4,FALSE)</f>
        <v>0</v>
      </c>
      <c r="G178" s="1">
        <f>VLOOKUP(B178,'Razzball Projections'!$B$2:$W$322,5,FALSE)</f>
        <v>0</v>
      </c>
      <c r="H178" s="1">
        <f>VLOOKUP(B178,'Razzball Projections'!$B$2:$W$322,6,FALSE)</f>
        <v>0</v>
      </c>
      <c r="I178" s="1">
        <f>VLOOKUP(B178,'Razzball Projections'!$B$2:$W$322,7,FALSE)</f>
        <v>0</v>
      </c>
      <c r="J178" s="1">
        <f>VLOOKUP(B178,'Razzball Projections'!$B$2:$W$322,8,FALSE)</f>
        <v>0</v>
      </c>
      <c r="K178" s="1">
        <f>VLOOKUP(B178,'Razzball Projections'!$B$2:$W$322,9,FALSE)</f>
        <v>0</v>
      </c>
      <c r="L178" s="1">
        <f>VLOOKUP(B178,'Razzball Projections'!$B$2:$W$322,10,FALSE)</f>
        <v>166</v>
      </c>
      <c r="M178" s="1">
        <f>VLOOKUP(B178,'Razzball Projections'!$B$2:$W$322,11,FALSE)</f>
        <v>759</v>
      </c>
      <c r="N178" s="1">
        <f>VLOOKUP(B178,'Razzball Projections'!$B$2:$W$322,12,FALSE)</f>
        <v>5</v>
      </c>
      <c r="O178" s="1">
        <f>VLOOKUP(B178,'Razzball Projections'!$B$2:$W$322,13,FALSE)</f>
        <v>2</v>
      </c>
      <c r="P178" s="1">
        <f>VLOOKUP(B178,'Razzball Projections'!$B$2:$W$322,14,FALSE)</f>
        <v>7</v>
      </c>
      <c r="Q178" s="1">
        <f>VLOOKUP(B178,'Razzball Projections'!$B$2:$W$322,15,FALSE)</f>
        <v>21</v>
      </c>
      <c r="R178" s="1">
        <f>VLOOKUP(B178,'Razzball Projections'!$B$2:$W$322,16,FALSE)</f>
        <v>0</v>
      </c>
      <c r="S178" s="8">
        <f>VLOOKUP(B178,'Razzball Projections'!$B$2:$W$322,17,FALSE)</f>
        <v>106.8</v>
      </c>
      <c r="T178" s="8">
        <f>VLOOKUP(B178,'Razzball Projections'!$B$2:$W$322,18,FALSE)</f>
        <v>110.3</v>
      </c>
      <c r="U178" s="8">
        <f>VLOOKUP(B178,'Razzball Projections'!$B$2:$W$322,19,FALSE)</f>
        <v>113.8</v>
      </c>
      <c r="V178" s="7">
        <f>VLOOKUP(B178,'Razzball Projections'!$B$2:$W$322,20,FALSE)</f>
        <v>8</v>
      </c>
      <c r="W178" s="7">
        <f>VLOOKUP(B178,'Razzball Projections'!$B$2:$W$322,21,FALSE)</f>
        <v>6</v>
      </c>
      <c r="X178" s="7">
        <f>VLOOKUP(B178,'Razzball Projections'!$B$2:$W$322,22,FALSE)</f>
        <v>3</v>
      </c>
    </row>
    <row r="179" spans="1:24">
      <c r="A179" s="6">
        <v>177</v>
      </c>
      <c r="B179" s="3" t="str">
        <f>'Razzball Projections'!B178</f>
        <v>Carlos Hyde</v>
      </c>
      <c r="C179" s="1" t="str">
        <f>VLOOKUP(B179,'Razzball Projections'!$B$2:$W$322,2,FALSE)</f>
        <v>RB</v>
      </c>
      <c r="D179" s="1" t="str">
        <f>VLOOKUP(B179,'Razzball Projections'!$B$2:$W$322,3,FALSE)</f>
        <v>SF</v>
      </c>
      <c r="E179" s="4">
        <f>VLOOKUP(B179,'Cheat Sheet'!$B$3:$E$323,4,FALSE)</f>
        <v>0</v>
      </c>
      <c r="F179" s="1">
        <f>VLOOKUP(B179,'Razzball Projections'!$B$2:$W$322,4,FALSE)</f>
        <v>0</v>
      </c>
      <c r="G179" s="1">
        <f>VLOOKUP(B179,'Razzball Projections'!$B$2:$W$322,5,FALSE)</f>
        <v>0</v>
      </c>
      <c r="H179" s="1">
        <f>VLOOKUP(B179,'Razzball Projections'!$B$2:$W$322,6,FALSE)</f>
        <v>0</v>
      </c>
      <c r="I179" s="1">
        <f>VLOOKUP(B179,'Razzball Projections'!$B$2:$W$322,7,FALSE)</f>
        <v>0</v>
      </c>
      <c r="J179" s="1">
        <f>VLOOKUP(B179,'Razzball Projections'!$B$2:$W$322,8,FALSE)</f>
        <v>0</v>
      </c>
      <c r="K179" s="1">
        <f>VLOOKUP(B179,'Razzball Projections'!$B$2:$W$322,9,FALSE)</f>
        <v>0</v>
      </c>
      <c r="L179" s="1">
        <f>VLOOKUP(B179,'Razzball Projections'!$B$2:$W$322,10,FALSE)</f>
        <v>156</v>
      </c>
      <c r="M179" s="1">
        <f>VLOOKUP(B179,'Razzball Projections'!$B$2:$W$322,11,FALSE)</f>
        <v>598</v>
      </c>
      <c r="N179" s="1">
        <f>VLOOKUP(B179,'Razzball Projections'!$B$2:$W$322,12,FALSE)</f>
        <v>6</v>
      </c>
      <c r="O179" s="1">
        <f>VLOOKUP(B179,'Razzball Projections'!$B$2:$W$322,13,FALSE)</f>
        <v>1</v>
      </c>
      <c r="P179" s="1">
        <f>VLOOKUP(B179,'Razzball Projections'!$B$2:$W$322,14,FALSE)</f>
        <v>9</v>
      </c>
      <c r="Q179" s="1">
        <f>VLOOKUP(B179,'Razzball Projections'!$B$2:$W$322,15,FALSE)</f>
        <v>76</v>
      </c>
      <c r="R179" s="1">
        <f>VLOOKUP(B179,'Razzball Projections'!$B$2:$W$322,16,FALSE)</f>
        <v>0</v>
      </c>
      <c r="S179" s="8">
        <f>VLOOKUP(B179,'Razzball Projections'!$B$2:$W$322,17,FALSE)</f>
        <v>104.2</v>
      </c>
      <c r="T179" s="8">
        <f>VLOOKUP(B179,'Razzball Projections'!$B$2:$W$322,18,FALSE)</f>
        <v>108.7</v>
      </c>
      <c r="U179" s="8">
        <f>VLOOKUP(B179,'Razzball Projections'!$B$2:$W$322,19,FALSE)</f>
        <v>113.2</v>
      </c>
      <c r="V179" s="7">
        <f>VLOOKUP(B179,'Razzball Projections'!$B$2:$W$322,20,FALSE)</f>
        <v>3</v>
      </c>
      <c r="W179" s="7">
        <f>VLOOKUP(B179,'Razzball Projections'!$B$2:$W$322,21,FALSE)</f>
        <v>3</v>
      </c>
      <c r="X179" s="7">
        <f>VLOOKUP(B179,'Razzball Projections'!$B$2:$W$322,22,FALSE)</f>
        <v>3</v>
      </c>
    </row>
    <row r="180" spans="1:24">
      <c r="A180" s="6">
        <v>178</v>
      </c>
      <c r="B180" s="3" t="str">
        <f>'Razzball Projections'!B179</f>
        <v>Ahmad Bradshaw</v>
      </c>
      <c r="C180" s="1" t="str">
        <f>VLOOKUP(B180,'Razzball Projections'!$B$2:$W$322,2,FALSE)</f>
        <v>RB</v>
      </c>
      <c r="D180" s="1" t="str">
        <f>VLOOKUP(B180,'Razzball Projections'!$B$2:$W$322,3,FALSE)</f>
        <v>IND</v>
      </c>
      <c r="E180" s="4">
        <f>VLOOKUP(B180,'Cheat Sheet'!$B$3:$E$323,4,FALSE)</f>
        <v>0</v>
      </c>
      <c r="F180" s="1">
        <f>VLOOKUP(B180,'Razzball Projections'!$B$2:$W$322,4,FALSE)</f>
        <v>0</v>
      </c>
      <c r="G180" s="1">
        <f>VLOOKUP(B180,'Razzball Projections'!$B$2:$W$322,5,FALSE)</f>
        <v>0</v>
      </c>
      <c r="H180" s="1">
        <f>VLOOKUP(B180,'Razzball Projections'!$B$2:$W$322,6,FALSE)</f>
        <v>0</v>
      </c>
      <c r="I180" s="1">
        <f>VLOOKUP(B180,'Razzball Projections'!$B$2:$W$322,7,FALSE)</f>
        <v>0</v>
      </c>
      <c r="J180" s="1">
        <f>VLOOKUP(B180,'Razzball Projections'!$B$2:$W$322,8,FALSE)</f>
        <v>0</v>
      </c>
      <c r="K180" s="1">
        <f>VLOOKUP(B180,'Razzball Projections'!$B$2:$W$322,9,FALSE)</f>
        <v>0</v>
      </c>
      <c r="L180" s="1">
        <f>VLOOKUP(B180,'Razzball Projections'!$B$2:$W$322,10,FALSE)</f>
        <v>128</v>
      </c>
      <c r="M180" s="1">
        <f>VLOOKUP(B180,'Razzball Projections'!$B$2:$W$322,11,FALSE)</f>
        <v>528</v>
      </c>
      <c r="N180" s="1">
        <f>VLOOKUP(B180,'Razzball Projections'!$B$2:$W$322,12,FALSE)</f>
        <v>5</v>
      </c>
      <c r="O180" s="1">
        <f>VLOOKUP(B180,'Razzball Projections'!$B$2:$W$322,13,FALSE)</f>
        <v>2</v>
      </c>
      <c r="P180" s="1">
        <f>VLOOKUP(B180,'Razzball Projections'!$B$2:$W$322,14,FALSE)</f>
        <v>18</v>
      </c>
      <c r="Q180" s="1">
        <f>VLOOKUP(B180,'Razzball Projections'!$B$2:$W$322,15,FALSE)</f>
        <v>134</v>
      </c>
      <c r="R180" s="1">
        <f>VLOOKUP(B180,'Razzball Projections'!$B$2:$W$322,16,FALSE)</f>
        <v>0</v>
      </c>
      <c r="S180" s="8">
        <f>VLOOKUP(B180,'Razzball Projections'!$B$2:$W$322,17,FALSE)</f>
        <v>95</v>
      </c>
      <c r="T180" s="8">
        <f>VLOOKUP(B180,'Razzball Projections'!$B$2:$W$322,18,FALSE)</f>
        <v>104</v>
      </c>
      <c r="U180" s="8">
        <f>VLOOKUP(B180,'Razzball Projections'!$B$2:$W$322,19,FALSE)</f>
        <v>113</v>
      </c>
      <c r="V180" s="7">
        <f>VLOOKUP(B180,'Razzball Projections'!$B$2:$W$322,20,FALSE)</f>
        <v>0</v>
      </c>
      <c r="W180" s="7">
        <f>VLOOKUP(B180,'Razzball Projections'!$B$2:$W$322,21,FALSE)</f>
        <v>0</v>
      </c>
      <c r="X180" s="7">
        <f>VLOOKUP(B180,'Razzball Projections'!$B$2:$W$322,22,FALSE)</f>
        <v>0</v>
      </c>
    </row>
    <row r="181" spans="1:24">
      <c r="A181" s="6">
        <v>179</v>
      </c>
      <c r="B181" s="3" t="str">
        <f>'Razzball Projections'!B180</f>
        <v>Garrett Graham</v>
      </c>
      <c r="C181" s="1" t="str">
        <f>VLOOKUP(B181,'Razzball Projections'!$B$2:$W$322,2,FALSE)</f>
        <v>TE</v>
      </c>
      <c r="D181" s="1" t="str">
        <f>VLOOKUP(B181,'Razzball Projections'!$B$2:$W$322,3,FALSE)</f>
        <v>HOU</v>
      </c>
      <c r="E181" s="4">
        <f>VLOOKUP(B181,'Cheat Sheet'!$B$3:$E$323,4,FALSE)</f>
        <v>0</v>
      </c>
      <c r="F181" s="1">
        <f>VLOOKUP(B181,'Razzball Projections'!$B$2:$W$322,4,FALSE)</f>
        <v>0</v>
      </c>
      <c r="G181" s="1">
        <f>VLOOKUP(B181,'Razzball Projections'!$B$2:$W$322,5,FALSE)</f>
        <v>0</v>
      </c>
      <c r="H181" s="1">
        <f>VLOOKUP(B181,'Razzball Projections'!$B$2:$W$322,6,FALSE)</f>
        <v>0</v>
      </c>
      <c r="I181" s="1">
        <f>VLOOKUP(B181,'Razzball Projections'!$B$2:$W$322,7,FALSE)</f>
        <v>0</v>
      </c>
      <c r="J181" s="1">
        <f>VLOOKUP(B181,'Razzball Projections'!$B$2:$W$322,8,FALSE)</f>
        <v>0</v>
      </c>
      <c r="K181" s="1">
        <f>VLOOKUP(B181,'Razzball Projections'!$B$2:$W$322,9,FALSE)</f>
        <v>0</v>
      </c>
      <c r="L181" s="1">
        <f>VLOOKUP(B181,'Razzball Projections'!$B$2:$W$322,10,FALSE)</f>
        <v>0</v>
      </c>
      <c r="M181" s="1">
        <f>VLOOKUP(B181,'Razzball Projections'!$B$2:$W$322,11,FALSE)</f>
        <v>0</v>
      </c>
      <c r="N181" s="1">
        <f>VLOOKUP(B181,'Razzball Projections'!$B$2:$W$322,12,FALSE)</f>
        <v>0</v>
      </c>
      <c r="O181" s="1">
        <f>VLOOKUP(B181,'Razzball Projections'!$B$2:$W$322,13,FALSE)</f>
        <v>0</v>
      </c>
      <c r="P181" s="1">
        <f>VLOOKUP(B181,'Razzball Projections'!$B$2:$W$322,14,FALSE)</f>
        <v>45</v>
      </c>
      <c r="Q181" s="1">
        <f>VLOOKUP(B181,'Razzball Projections'!$B$2:$W$322,15,FALSE)</f>
        <v>497</v>
      </c>
      <c r="R181" s="1">
        <f>VLOOKUP(B181,'Razzball Projections'!$B$2:$W$322,16,FALSE)</f>
        <v>3</v>
      </c>
      <c r="S181" s="8">
        <f>VLOOKUP(B181,'Razzball Projections'!$B$2:$W$322,17,FALSE)</f>
        <v>67.7</v>
      </c>
      <c r="T181" s="8">
        <f>VLOOKUP(B181,'Razzball Projections'!$B$2:$W$322,18,FALSE)</f>
        <v>90.2</v>
      </c>
      <c r="U181" s="8">
        <f>VLOOKUP(B181,'Razzball Projections'!$B$2:$W$322,19,FALSE)</f>
        <v>112.7</v>
      </c>
      <c r="V181" s="7">
        <f>VLOOKUP(B181,'Razzball Projections'!$B$2:$W$322,20,FALSE)</f>
        <v>0</v>
      </c>
      <c r="W181" s="7">
        <f>VLOOKUP(B181,'Razzball Projections'!$B$2:$W$322,21,FALSE)</f>
        <v>0</v>
      </c>
      <c r="X181" s="7">
        <f>VLOOKUP(B181,'Razzball Projections'!$B$2:$W$322,22,FALSE)</f>
        <v>0</v>
      </c>
    </row>
    <row r="182" spans="1:24">
      <c r="A182" s="6">
        <v>180</v>
      </c>
      <c r="B182" s="3" t="str">
        <f>'Razzball Projections'!B181</f>
        <v>Steve Johnson</v>
      </c>
      <c r="C182" s="1" t="str">
        <f>VLOOKUP(B182,'Razzball Projections'!$B$2:$W$322,2,FALSE)</f>
        <v>WR</v>
      </c>
      <c r="D182" s="1" t="str">
        <f>VLOOKUP(B182,'Razzball Projections'!$B$2:$W$322,3,FALSE)</f>
        <v>SF</v>
      </c>
      <c r="E182" s="4">
        <f>VLOOKUP(B182,'Cheat Sheet'!$B$3:$E$323,4,FALSE)</f>
        <v>0</v>
      </c>
      <c r="F182" s="1">
        <f>VLOOKUP(B182,'Razzball Projections'!$B$2:$W$322,4,FALSE)</f>
        <v>0</v>
      </c>
      <c r="G182" s="1">
        <f>VLOOKUP(B182,'Razzball Projections'!$B$2:$W$322,5,FALSE)</f>
        <v>0</v>
      </c>
      <c r="H182" s="1">
        <f>VLOOKUP(B182,'Razzball Projections'!$B$2:$W$322,6,FALSE)</f>
        <v>0</v>
      </c>
      <c r="I182" s="1">
        <f>VLOOKUP(B182,'Razzball Projections'!$B$2:$W$322,7,FALSE)</f>
        <v>0</v>
      </c>
      <c r="J182" s="1">
        <f>VLOOKUP(B182,'Razzball Projections'!$B$2:$W$322,8,FALSE)</f>
        <v>0</v>
      </c>
      <c r="K182" s="1">
        <f>VLOOKUP(B182,'Razzball Projections'!$B$2:$W$322,9,FALSE)</f>
        <v>0</v>
      </c>
      <c r="L182" s="1">
        <f>VLOOKUP(B182,'Razzball Projections'!$B$2:$W$322,10,FALSE)</f>
        <v>0</v>
      </c>
      <c r="M182" s="1">
        <f>VLOOKUP(B182,'Razzball Projections'!$B$2:$W$322,11,FALSE)</f>
        <v>0</v>
      </c>
      <c r="N182" s="1">
        <f>VLOOKUP(B182,'Razzball Projections'!$B$2:$W$322,12,FALSE)</f>
        <v>0</v>
      </c>
      <c r="O182" s="1">
        <f>VLOOKUP(B182,'Razzball Projections'!$B$2:$W$322,13,FALSE)</f>
        <v>1</v>
      </c>
      <c r="P182" s="1">
        <f>VLOOKUP(B182,'Razzball Projections'!$B$2:$W$322,14,FALSE)</f>
        <v>42</v>
      </c>
      <c r="Q182" s="1">
        <f>VLOOKUP(B182,'Razzball Projections'!$B$2:$W$322,15,FALSE)</f>
        <v>530</v>
      </c>
      <c r="R182" s="1">
        <f>VLOOKUP(B182,'Razzball Projections'!$B$2:$W$322,16,FALSE)</f>
        <v>3</v>
      </c>
      <c r="S182" s="8">
        <f>VLOOKUP(B182,'Razzball Projections'!$B$2:$W$322,17,FALSE)</f>
        <v>67.2</v>
      </c>
      <c r="T182" s="8">
        <f>VLOOKUP(B182,'Razzball Projections'!$B$2:$W$322,18,FALSE)</f>
        <v>88.05</v>
      </c>
      <c r="U182" s="8">
        <f>VLOOKUP(B182,'Razzball Projections'!$B$2:$W$322,19,FALSE)</f>
        <v>108.9</v>
      </c>
      <c r="V182" s="7">
        <f>VLOOKUP(B182,'Razzball Projections'!$B$2:$W$322,20,FALSE)</f>
        <v>0</v>
      </c>
      <c r="W182" s="7">
        <f>VLOOKUP(B182,'Razzball Projections'!$B$2:$W$322,21,FALSE)</f>
        <v>0</v>
      </c>
      <c r="X182" s="7">
        <f>VLOOKUP(B182,'Razzball Projections'!$B$2:$W$322,22,FALSE)</f>
        <v>0</v>
      </c>
    </row>
    <row r="183" spans="1:24">
      <c r="A183" s="6">
        <v>181</v>
      </c>
      <c r="B183" s="3" t="str">
        <f>'Razzball Projections'!B182</f>
        <v>Marcedes Lewis</v>
      </c>
      <c r="C183" s="1" t="str">
        <f>VLOOKUP(B183,'Razzball Projections'!$B$2:$W$322,2,FALSE)</f>
        <v>TE</v>
      </c>
      <c r="D183" s="1" t="str">
        <f>VLOOKUP(B183,'Razzball Projections'!$B$2:$W$322,3,FALSE)</f>
        <v>JAC</v>
      </c>
      <c r="E183" s="4">
        <f>VLOOKUP(B183,'Cheat Sheet'!$B$3:$E$323,4,FALSE)</f>
        <v>0</v>
      </c>
      <c r="F183" s="1">
        <f>VLOOKUP(B183,'Razzball Projections'!$B$2:$W$322,4,FALSE)</f>
        <v>0</v>
      </c>
      <c r="G183" s="1">
        <f>VLOOKUP(B183,'Razzball Projections'!$B$2:$W$322,5,FALSE)</f>
        <v>0</v>
      </c>
      <c r="H183" s="1">
        <f>VLOOKUP(B183,'Razzball Projections'!$B$2:$W$322,6,FALSE)</f>
        <v>0</v>
      </c>
      <c r="I183" s="1">
        <f>VLOOKUP(B183,'Razzball Projections'!$B$2:$W$322,7,FALSE)</f>
        <v>0</v>
      </c>
      <c r="J183" s="1">
        <f>VLOOKUP(B183,'Razzball Projections'!$B$2:$W$322,8,FALSE)</f>
        <v>0</v>
      </c>
      <c r="K183" s="1">
        <f>VLOOKUP(B183,'Razzball Projections'!$B$2:$W$322,9,FALSE)</f>
        <v>0</v>
      </c>
      <c r="L183" s="1">
        <f>VLOOKUP(B183,'Razzball Projections'!$B$2:$W$322,10,FALSE)</f>
        <v>0</v>
      </c>
      <c r="M183" s="1">
        <f>VLOOKUP(B183,'Razzball Projections'!$B$2:$W$322,11,FALSE)</f>
        <v>0</v>
      </c>
      <c r="N183" s="1">
        <f>VLOOKUP(B183,'Razzball Projections'!$B$2:$W$322,12,FALSE)</f>
        <v>0</v>
      </c>
      <c r="O183" s="1">
        <f>VLOOKUP(B183,'Razzball Projections'!$B$2:$W$322,13,FALSE)</f>
        <v>0</v>
      </c>
      <c r="P183" s="1">
        <f>VLOOKUP(B183,'Razzball Projections'!$B$2:$W$322,14,FALSE)</f>
        <v>40</v>
      </c>
      <c r="Q183" s="1">
        <f>VLOOKUP(B183,'Razzball Projections'!$B$2:$W$322,15,FALSE)</f>
        <v>462</v>
      </c>
      <c r="R183" s="1">
        <f>VLOOKUP(B183,'Razzball Projections'!$B$2:$W$322,16,FALSE)</f>
        <v>4</v>
      </c>
      <c r="S183" s="8">
        <f>VLOOKUP(B183,'Razzball Projections'!$B$2:$W$322,17,FALSE)</f>
        <v>68.400000000000006</v>
      </c>
      <c r="T183" s="8">
        <f>VLOOKUP(B183,'Razzball Projections'!$B$2:$W$322,18,FALSE)</f>
        <v>88.4</v>
      </c>
      <c r="U183" s="8">
        <f>VLOOKUP(B183,'Razzball Projections'!$B$2:$W$322,19,FALSE)</f>
        <v>108.4</v>
      </c>
      <c r="V183" s="7">
        <f>VLOOKUP(B183,'Razzball Projections'!$B$2:$W$322,20,FALSE)</f>
        <v>0</v>
      </c>
      <c r="W183" s="7">
        <f>VLOOKUP(B183,'Razzball Projections'!$B$2:$W$322,21,FALSE)</f>
        <v>0</v>
      </c>
      <c r="X183" s="7">
        <f>VLOOKUP(B183,'Razzball Projections'!$B$2:$W$322,22,FALSE)</f>
        <v>0</v>
      </c>
    </row>
    <row r="184" spans="1:24">
      <c r="A184" s="6">
        <v>182</v>
      </c>
      <c r="B184" s="3" t="str">
        <f>'Razzball Projections'!B183</f>
        <v>Nate Burleson</v>
      </c>
      <c r="C184" s="1" t="str">
        <f>VLOOKUP(B184,'Razzball Projections'!$B$2:$W$322,2,FALSE)</f>
        <v>WR</v>
      </c>
      <c r="D184" s="1" t="str">
        <f>VLOOKUP(B184,'Razzball Projections'!$B$2:$W$322,3,FALSE)</f>
        <v>CLE</v>
      </c>
      <c r="E184" s="4">
        <f>VLOOKUP(B184,'Cheat Sheet'!$B$3:$E$323,4,FALSE)</f>
        <v>0</v>
      </c>
      <c r="F184" s="1">
        <f>VLOOKUP(B184,'Razzball Projections'!$B$2:$W$322,4,FALSE)</f>
        <v>0</v>
      </c>
      <c r="G184" s="1">
        <f>VLOOKUP(B184,'Razzball Projections'!$B$2:$W$322,5,FALSE)</f>
        <v>0</v>
      </c>
      <c r="H184" s="1">
        <f>VLOOKUP(B184,'Razzball Projections'!$B$2:$W$322,6,FALSE)</f>
        <v>0</v>
      </c>
      <c r="I184" s="1">
        <f>VLOOKUP(B184,'Razzball Projections'!$B$2:$W$322,7,FALSE)</f>
        <v>0</v>
      </c>
      <c r="J184" s="1">
        <f>VLOOKUP(B184,'Razzball Projections'!$B$2:$W$322,8,FALSE)</f>
        <v>0</v>
      </c>
      <c r="K184" s="1">
        <f>VLOOKUP(B184,'Razzball Projections'!$B$2:$W$322,9,FALSE)</f>
        <v>0</v>
      </c>
      <c r="L184" s="1">
        <f>VLOOKUP(B184,'Razzball Projections'!$B$2:$W$322,10,FALSE)</f>
        <v>1</v>
      </c>
      <c r="M184" s="1">
        <f>VLOOKUP(B184,'Razzball Projections'!$B$2:$W$322,11,FALSE)</f>
        <v>5</v>
      </c>
      <c r="N184" s="1">
        <f>VLOOKUP(B184,'Razzball Projections'!$B$2:$W$322,12,FALSE)</f>
        <v>0</v>
      </c>
      <c r="O184" s="1">
        <f>VLOOKUP(B184,'Razzball Projections'!$B$2:$W$322,13,FALSE)</f>
        <v>0</v>
      </c>
      <c r="P184" s="1">
        <f>VLOOKUP(B184,'Razzball Projections'!$B$2:$W$322,14,FALSE)</f>
        <v>41</v>
      </c>
      <c r="Q184" s="1">
        <f>VLOOKUP(B184,'Razzball Projections'!$B$2:$W$322,15,FALSE)</f>
        <v>492</v>
      </c>
      <c r="R184" s="1">
        <f>VLOOKUP(B184,'Razzball Projections'!$B$2:$W$322,16,FALSE)</f>
        <v>3</v>
      </c>
      <c r="S184" s="8">
        <f>VLOOKUP(B184,'Razzball Projections'!$B$2:$W$322,17,FALSE)</f>
        <v>67.08</v>
      </c>
      <c r="T184" s="8">
        <f>VLOOKUP(B184,'Razzball Projections'!$B$2:$W$322,18,FALSE)</f>
        <v>87.43</v>
      </c>
      <c r="U184" s="8">
        <f>VLOOKUP(B184,'Razzball Projections'!$B$2:$W$322,19,FALSE)</f>
        <v>107.78</v>
      </c>
      <c r="V184" s="7">
        <f>VLOOKUP(B184,'Razzball Projections'!$B$2:$W$322,20,FALSE)</f>
        <v>0</v>
      </c>
      <c r="W184" s="7">
        <f>VLOOKUP(B184,'Razzball Projections'!$B$2:$W$322,21,FALSE)</f>
        <v>0</v>
      </c>
      <c r="X184" s="7">
        <f>VLOOKUP(B184,'Razzball Projections'!$B$2:$W$322,22,FALSE)</f>
        <v>0</v>
      </c>
    </row>
    <row r="185" spans="1:24">
      <c r="A185" s="6">
        <v>183</v>
      </c>
      <c r="B185" s="3" t="str">
        <f>'Razzball Projections'!B184</f>
        <v>Jeremy Hill</v>
      </c>
      <c r="C185" s="1" t="str">
        <f>VLOOKUP(B185,'Razzball Projections'!$B$2:$W$322,2,FALSE)</f>
        <v>RB</v>
      </c>
      <c r="D185" s="1" t="str">
        <f>VLOOKUP(B185,'Razzball Projections'!$B$2:$W$322,3,FALSE)</f>
        <v>CIN</v>
      </c>
      <c r="E185" s="4">
        <f>VLOOKUP(B185,'Cheat Sheet'!$B$3:$E$323,4,FALSE)</f>
        <v>0</v>
      </c>
      <c r="F185" s="1">
        <f>VLOOKUP(B185,'Razzball Projections'!$B$2:$W$322,4,FALSE)</f>
        <v>0</v>
      </c>
      <c r="G185" s="1">
        <f>VLOOKUP(B185,'Razzball Projections'!$B$2:$W$322,5,FALSE)</f>
        <v>0</v>
      </c>
      <c r="H185" s="1">
        <f>VLOOKUP(B185,'Razzball Projections'!$B$2:$W$322,6,FALSE)</f>
        <v>0</v>
      </c>
      <c r="I185" s="1">
        <f>VLOOKUP(B185,'Razzball Projections'!$B$2:$W$322,7,FALSE)</f>
        <v>0</v>
      </c>
      <c r="J185" s="1">
        <f>VLOOKUP(B185,'Razzball Projections'!$B$2:$W$322,8,FALSE)</f>
        <v>0</v>
      </c>
      <c r="K185" s="1">
        <f>VLOOKUP(B185,'Razzball Projections'!$B$2:$W$322,9,FALSE)</f>
        <v>0</v>
      </c>
      <c r="L185" s="1">
        <f>VLOOKUP(B185,'Razzball Projections'!$B$2:$W$322,10,FALSE)</f>
        <v>134</v>
      </c>
      <c r="M185" s="1">
        <f>VLOOKUP(B185,'Razzball Projections'!$B$2:$W$322,11,FALSE)</f>
        <v>589</v>
      </c>
      <c r="N185" s="1">
        <f>VLOOKUP(B185,'Razzball Projections'!$B$2:$W$322,12,FALSE)</f>
        <v>6</v>
      </c>
      <c r="O185" s="1">
        <f>VLOOKUP(B185,'Razzball Projections'!$B$2:$W$322,13,FALSE)</f>
        <v>1</v>
      </c>
      <c r="P185" s="1">
        <f>VLOOKUP(B185,'Razzball Projections'!$B$2:$W$322,14,FALSE)</f>
        <v>8</v>
      </c>
      <c r="Q185" s="1">
        <f>VLOOKUP(B185,'Razzball Projections'!$B$2:$W$322,15,FALSE)</f>
        <v>59</v>
      </c>
      <c r="R185" s="1">
        <f>VLOOKUP(B185,'Razzball Projections'!$B$2:$W$322,16,FALSE)</f>
        <v>0</v>
      </c>
      <c r="S185" s="8">
        <f>VLOOKUP(B185,'Razzball Projections'!$B$2:$W$322,17,FALSE)</f>
        <v>99.83</v>
      </c>
      <c r="T185" s="8">
        <f>VLOOKUP(B185,'Razzball Projections'!$B$2:$W$322,18,FALSE)</f>
        <v>103.73</v>
      </c>
      <c r="U185" s="8">
        <f>VLOOKUP(B185,'Razzball Projections'!$B$2:$W$322,19,FALSE)</f>
        <v>107.63</v>
      </c>
      <c r="V185" s="7">
        <f>VLOOKUP(B185,'Razzball Projections'!$B$2:$W$322,20,FALSE)</f>
        <v>6</v>
      </c>
      <c r="W185" s="7">
        <f>VLOOKUP(B185,'Razzball Projections'!$B$2:$W$322,21,FALSE)</f>
        <v>4</v>
      </c>
      <c r="X185" s="7">
        <f>VLOOKUP(B185,'Razzball Projections'!$B$2:$W$322,22,FALSE)</f>
        <v>3</v>
      </c>
    </row>
    <row r="186" spans="1:24">
      <c r="A186" s="6">
        <v>184</v>
      </c>
      <c r="B186" s="3" t="str">
        <f>'Razzball Projections'!B185</f>
        <v>Mike Tolbert</v>
      </c>
      <c r="C186" s="1" t="str">
        <f>VLOOKUP(B186,'Razzball Projections'!$B$2:$W$322,2,FALSE)</f>
        <v>RB</v>
      </c>
      <c r="D186" s="1" t="str">
        <f>VLOOKUP(B186,'Razzball Projections'!$B$2:$W$322,3,FALSE)</f>
        <v>CAR</v>
      </c>
      <c r="E186" s="4">
        <f>VLOOKUP(B186,'Cheat Sheet'!$B$3:$E$323,4,FALSE)</f>
        <v>0</v>
      </c>
      <c r="F186" s="1">
        <f>VLOOKUP(B186,'Razzball Projections'!$B$2:$W$322,4,FALSE)</f>
        <v>0</v>
      </c>
      <c r="G186" s="1">
        <f>VLOOKUP(B186,'Razzball Projections'!$B$2:$W$322,5,FALSE)</f>
        <v>0</v>
      </c>
      <c r="H186" s="1">
        <f>VLOOKUP(B186,'Razzball Projections'!$B$2:$W$322,6,FALSE)</f>
        <v>0</v>
      </c>
      <c r="I186" s="1">
        <f>VLOOKUP(B186,'Razzball Projections'!$B$2:$W$322,7,FALSE)</f>
        <v>0</v>
      </c>
      <c r="J186" s="1">
        <f>VLOOKUP(B186,'Razzball Projections'!$B$2:$W$322,8,FALSE)</f>
        <v>0</v>
      </c>
      <c r="K186" s="1">
        <f>VLOOKUP(B186,'Razzball Projections'!$B$2:$W$322,9,FALSE)</f>
        <v>0</v>
      </c>
      <c r="L186" s="1">
        <f>VLOOKUP(B186,'Razzball Projections'!$B$2:$W$322,10,FALSE)</f>
        <v>77</v>
      </c>
      <c r="M186" s="1">
        <f>VLOOKUP(B186,'Razzball Projections'!$B$2:$W$322,11,FALSE)</f>
        <v>212</v>
      </c>
      <c r="N186" s="1">
        <f>VLOOKUP(B186,'Razzball Projections'!$B$2:$W$322,12,FALSE)</f>
        <v>5</v>
      </c>
      <c r="O186" s="1">
        <f>VLOOKUP(B186,'Razzball Projections'!$B$2:$W$322,13,FALSE)</f>
        <v>0</v>
      </c>
      <c r="P186" s="1">
        <f>VLOOKUP(B186,'Razzball Projections'!$B$2:$W$322,14,FALSE)</f>
        <v>28</v>
      </c>
      <c r="Q186" s="1">
        <f>VLOOKUP(B186,'Razzball Projections'!$B$2:$W$322,15,FALSE)</f>
        <v>163</v>
      </c>
      <c r="R186" s="1">
        <f>VLOOKUP(B186,'Razzball Projections'!$B$2:$W$322,16,FALSE)</f>
        <v>2</v>
      </c>
      <c r="S186" s="8">
        <f>VLOOKUP(B186,'Razzball Projections'!$B$2:$W$322,17,FALSE)</f>
        <v>79.5</v>
      </c>
      <c r="T186" s="8">
        <f>VLOOKUP(B186,'Razzball Projections'!$B$2:$W$322,18,FALSE)</f>
        <v>93.5</v>
      </c>
      <c r="U186" s="8">
        <f>VLOOKUP(B186,'Razzball Projections'!$B$2:$W$322,19,FALSE)</f>
        <v>107.5</v>
      </c>
      <c r="V186" s="7">
        <f>VLOOKUP(B186,'Razzball Projections'!$B$2:$W$322,20,FALSE)</f>
        <v>1</v>
      </c>
      <c r="W186" s="7">
        <f>VLOOKUP(B186,'Razzball Projections'!$B$2:$W$322,21,FALSE)</f>
        <v>1</v>
      </c>
      <c r="X186" s="7">
        <f>VLOOKUP(B186,'Razzball Projections'!$B$2:$W$322,22,FALSE)</f>
        <v>1</v>
      </c>
    </row>
    <row r="187" spans="1:24">
      <c r="A187" s="6">
        <v>185</v>
      </c>
      <c r="B187" s="3" t="str">
        <f>'Razzball Projections'!B186</f>
        <v>Brandon LaFell</v>
      </c>
      <c r="C187" s="1" t="str">
        <f>VLOOKUP(B187,'Razzball Projections'!$B$2:$W$322,2,FALSE)</f>
        <v>WR</v>
      </c>
      <c r="D187" s="1" t="str">
        <f>VLOOKUP(B187,'Razzball Projections'!$B$2:$W$322,3,FALSE)</f>
        <v>NE</v>
      </c>
      <c r="E187" s="4">
        <f>VLOOKUP(B187,'Cheat Sheet'!$B$3:$E$323,4,FALSE)</f>
        <v>0</v>
      </c>
      <c r="F187" s="1">
        <f>VLOOKUP(B187,'Razzball Projections'!$B$2:$W$322,4,FALSE)</f>
        <v>0</v>
      </c>
      <c r="G187" s="1">
        <f>VLOOKUP(B187,'Razzball Projections'!$B$2:$W$322,5,FALSE)</f>
        <v>0</v>
      </c>
      <c r="H187" s="1">
        <f>VLOOKUP(B187,'Razzball Projections'!$B$2:$W$322,6,FALSE)</f>
        <v>0</v>
      </c>
      <c r="I187" s="1">
        <f>VLOOKUP(B187,'Razzball Projections'!$B$2:$W$322,7,FALSE)</f>
        <v>0</v>
      </c>
      <c r="J187" s="1">
        <f>VLOOKUP(B187,'Razzball Projections'!$B$2:$W$322,8,FALSE)</f>
        <v>0</v>
      </c>
      <c r="K187" s="1">
        <f>VLOOKUP(B187,'Razzball Projections'!$B$2:$W$322,9,FALSE)</f>
        <v>0</v>
      </c>
      <c r="L187" s="1">
        <f>VLOOKUP(B187,'Razzball Projections'!$B$2:$W$322,10,FALSE)</f>
        <v>1</v>
      </c>
      <c r="M187" s="1">
        <f>VLOOKUP(B187,'Razzball Projections'!$B$2:$W$322,11,FALSE)</f>
        <v>6</v>
      </c>
      <c r="N187" s="1">
        <f>VLOOKUP(B187,'Razzball Projections'!$B$2:$W$322,12,FALSE)</f>
        <v>0</v>
      </c>
      <c r="O187" s="1">
        <f>VLOOKUP(B187,'Razzball Projections'!$B$2:$W$322,13,FALSE)</f>
        <v>1</v>
      </c>
      <c r="P187" s="1">
        <f>VLOOKUP(B187,'Razzball Projections'!$B$2:$W$322,14,FALSE)</f>
        <v>35</v>
      </c>
      <c r="Q187" s="1">
        <f>VLOOKUP(B187,'Razzball Projections'!$B$2:$W$322,15,FALSE)</f>
        <v>515</v>
      </c>
      <c r="R187" s="1">
        <f>VLOOKUP(B187,'Razzball Projections'!$B$2:$W$322,16,FALSE)</f>
        <v>4</v>
      </c>
      <c r="S187" s="8">
        <f>VLOOKUP(B187,'Razzball Projections'!$B$2:$W$322,17,FALSE)</f>
        <v>72.06</v>
      </c>
      <c r="T187" s="8">
        <f>VLOOKUP(B187,'Razzball Projections'!$B$2:$W$322,18,FALSE)</f>
        <v>89.76</v>
      </c>
      <c r="U187" s="8">
        <f>VLOOKUP(B187,'Razzball Projections'!$B$2:$W$322,19,FALSE)</f>
        <v>107.46</v>
      </c>
      <c r="V187" s="7">
        <f>VLOOKUP(B187,'Razzball Projections'!$B$2:$W$322,20,FALSE)</f>
        <v>0</v>
      </c>
      <c r="W187" s="7">
        <f>VLOOKUP(B187,'Razzball Projections'!$B$2:$W$322,21,FALSE)</f>
        <v>0</v>
      </c>
      <c r="X187" s="7">
        <f>VLOOKUP(B187,'Razzball Projections'!$B$2:$W$322,22,FALSE)</f>
        <v>0</v>
      </c>
    </row>
    <row r="188" spans="1:24">
      <c r="A188" s="6">
        <v>186</v>
      </c>
      <c r="B188" s="3" t="str">
        <f>'Razzball Projections'!B187</f>
        <v>Adrien Robinson</v>
      </c>
      <c r="C188" s="1" t="str">
        <f>VLOOKUP(B188,'Razzball Projections'!$B$2:$W$322,2,FALSE)</f>
        <v>TE</v>
      </c>
      <c r="D188" s="1" t="str">
        <f>VLOOKUP(B188,'Razzball Projections'!$B$2:$W$322,3,FALSE)</f>
        <v>NYG</v>
      </c>
      <c r="E188" s="4">
        <f>VLOOKUP(B188,'Cheat Sheet'!$B$3:$E$323,4,FALSE)</f>
        <v>0</v>
      </c>
      <c r="F188" s="1">
        <f>VLOOKUP(B188,'Razzball Projections'!$B$2:$W$322,4,FALSE)</f>
        <v>0</v>
      </c>
      <c r="G188" s="1">
        <f>VLOOKUP(B188,'Razzball Projections'!$B$2:$W$322,5,FALSE)</f>
        <v>0</v>
      </c>
      <c r="H188" s="1">
        <f>VLOOKUP(B188,'Razzball Projections'!$B$2:$W$322,6,FALSE)</f>
        <v>0</v>
      </c>
      <c r="I188" s="1">
        <f>VLOOKUP(B188,'Razzball Projections'!$B$2:$W$322,7,FALSE)</f>
        <v>0</v>
      </c>
      <c r="J188" s="1">
        <f>VLOOKUP(B188,'Razzball Projections'!$B$2:$W$322,8,FALSE)</f>
        <v>0</v>
      </c>
      <c r="K188" s="1">
        <f>VLOOKUP(B188,'Razzball Projections'!$B$2:$W$322,9,FALSE)</f>
        <v>0</v>
      </c>
      <c r="L188" s="1">
        <f>VLOOKUP(B188,'Razzball Projections'!$B$2:$W$322,10,FALSE)</f>
        <v>0</v>
      </c>
      <c r="M188" s="1">
        <f>VLOOKUP(B188,'Razzball Projections'!$B$2:$W$322,11,FALSE)</f>
        <v>0</v>
      </c>
      <c r="N188" s="1">
        <f>VLOOKUP(B188,'Razzball Projections'!$B$2:$W$322,12,FALSE)</f>
        <v>0</v>
      </c>
      <c r="O188" s="1">
        <f>VLOOKUP(B188,'Razzball Projections'!$B$2:$W$322,13,FALSE)</f>
        <v>0</v>
      </c>
      <c r="P188" s="1">
        <f>VLOOKUP(B188,'Razzball Projections'!$B$2:$W$322,14,FALSE)</f>
        <v>39</v>
      </c>
      <c r="Q188" s="1">
        <f>VLOOKUP(B188,'Razzball Projections'!$B$2:$W$322,15,FALSE)</f>
        <v>504</v>
      </c>
      <c r="R188" s="1">
        <f>VLOOKUP(B188,'Razzball Projections'!$B$2:$W$322,16,FALSE)</f>
        <v>3</v>
      </c>
      <c r="S188" s="8">
        <f>VLOOKUP(B188,'Razzball Projections'!$B$2:$W$322,17,FALSE)</f>
        <v>68.400000000000006</v>
      </c>
      <c r="T188" s="8">
        <f>VLOOKUP(B188,'Razzball Projections'!$B$2:$W$322,18,FALSE)</f>
        <v>87.9</v>
      </c>
      <c r="U188" s="8">
        <f>VLOOKUP(B188,'Razzball Projections'!$B$2:$W$322,19,FALSE)</f>
        <v>107.4</v>
      </c>
      <c r="V188" s="7">
        <f>VLOOKUP(B188,'Razzball Projections'!$B$2:$W$322,20,FALSE)</f>
        <v>0</v>
      </c>
      <c r="W188" s="7">
        <f>VLOOKUP(B188,'Razzball Projections'!$B$2:$W$322,21,FALSE)</f>
        <v>0</v>
      </c>
      <c r="X188" s="7">
        <f>VLOOKUP(B188,'Razzball Projections'!$B$2:$W$322,22,FALSE)</f>
        <v>0</v>
      </c>
    </row>
    <row r="189" spans="1:24">
      <c r="A189" s="6">
        <v>187</v>
      </c>
      <c r="B189" s="3" t="str">
        <f>'Razzball Projections'!B188</f>
        <v>Denarius Moore</v>
      </c>
      <c r="C189" s="1" t="str">
        <f>VLOOKUP(B189,'Razzball Projections'!$B$2:$W$322,2,FALSE)</f>
        <v>WR</v>
      </c>
      <c r="D189" s="1" t="str">
        <f>VLOOKUP(B189,'Razzball Projections'!$B$2:$W$322,3,FALSE)</f>
        <v>OAK</v>
      </c>
      <c r="E189" s="4">
        <f>VLOOKUP(B189,'Cheat Sheet'!$B$3:$E$323,4,FALSE)</f>
        <v>0</v>
      </c>
      <c r="F189" s="1">
        <f>VLOOKUP(B189,'Razzball Projections'!$B$2:$W$322,4,FALSE)</f>
        <v>0</v>
      </c>
      <c r="G189" s="1">
        <f>VLOOKUP(B189,'Razzball Projections'!$B$2:$W$322,5,FALSE)</f>
        <v>0</v>
      </c>
      <c r="H189" s="1">
        <f>VLOOKUP(B189,'Razzball Projections'!$B$2:$W$322,6,FALSE)</f>
        <v>0</v>
      </c>
      <c r="I189" s="1">
        <f>VLOOKUP(B189,'Razzball Projections'!$B$2:$W$322,7,FALSE)</f>
        <v>0</v>
      </c>
      <c r="J189" s="1">
        <f>VLOOKUP(B189,'Razzball Projections'!$B$2:$W$322,8,FALSE)</f>
        <v>0</v>
      </c>
      <c r="K189" s="1">
        <f>VLOOKUP(B189,'Razzball Projections'!$B$2:$W$322,9,FALSE)</f>
        <v>0</v>
      </c>
      <c r="L189" s="1">
        <f>VLOOKUP(B189,'Razzball Projections'!$B$2:$W$322,10,FALSE)</f>
        <v>0</v>
      </c>
      <c r="M189" s="1">
        <f>VLOOKUP(B189,'Razzball Projections'!$B$2:$W$322,11,FALSE)</f>
        <v>0</v>
      </c>
      <c r="N189" s="1">
        <f>VLOOKUP(B189,'Razzball Projections'!$B$2:$W$322,12,FALSE)</f>
        <v>0</v>
      </c>
      <c r="O189" s="1">
        <f>VLOOKUP(B189,'Razzball Projections'!$B$2:$W$322,13,FALSE)</f>
        <v>2</v>
      </c>
      <c r="P189" s="1">
        <f>VLOOKUP(B189,'Razzball Projections'!$B$2:$W$322,14,FALSE)</f>
        <v>35</v>
      </c>
      <c r="Q189" s="1">
        <f>VLOOKUP(B189,'Razzball Projections'!$B$2:$W$322,15,FALSE)</f>
        <v>545</v>
      </c>
      <c r="R189" s="1">
        <f>VLOOKUP(B189,'Razzball Projections'!$B$2:$W$322,16,FALSE)</f>
        <v>3</v>
      </c>
      <c r="S189" s="8">
        <f>VLOOKUP(B189,'Razzball Projections'!$B$2:$W$322,17,FALSE)</f>
        <v>70.7</v>
      </c>
      <c r="T189" s="8">
        <f>VLOOKUP(B189,'Razzball Projections'!$B$2:$W$322,18,FALSE)</f>
        <v>88.15</v>
      </c>
      <c r="U189" s="8">
        <f>VLOOKUP(B189,'Razzball Projections'!$B$2:$W$322,19,FALSE)</f>
        <v>105.6</v>
      </c>
      <c r="V189" s="7">
        <f>VLOOKUP(B189,'Razzball Projections'!$B$2:$W$322,20,FALSE)</f>
        <v>0</v>
      </c>
      <c r="W189" s="7">
        <f>VLOOKUP(B189,'Razzball Projections'!$B$2:$W$322,21,FALSE)</f>
        <v>0</v>
      </c>
      <c r="X189" s="7">
        <f>VLOOKUP(B189,'Razzball Projections'!$B$2:$W$322,22,FALSE)</f>
        <v>0</v>
      </c>
    </row>
    <row r="190" spans="1:24">
      <c r="A190" s="6">
        <v>188</v>
      </c>
      <c r="B190" s="3" t="str">
        <f>'Razzball Projections'!B189</f>
        <v>C.J. Anderson</v>
      </c>
      <c r="C190" s="1" t="str">
        <f>VLOOKUP(B190,'Razzball Projections'!$B$2:$W$322,2,FALSE)</f>
        <v>RB</v>
      </c>
      <c r="D190" s="1" t="str">
        <f>VLOOKUP(B190,'Razzball Projections'!$B$2:$W$322,3,FALSE)</f>
        <v>DEN</v>
      </c>
      <c r="E190" s="4">
        <f>VLOOKUP(B190,'Cheat Sheet'!$B$3:$E$323,4,FALSE)</f>
        <v>0</v>
      </c>
      <c r="F190" s="1">
        <f>VLOOKUP(B190,'Razzball Projections'!$B$2:$W$322,4,FALSE)</f>
        <v>0</v>
      </c>
      <c r="G190" s="1">
        <f>VLOOKUP(B190,'Razzball Projections'!$B$2:$W$322,5,FALSE)</f>
        <v>0</v>
      </c>
      <c r="H190" s="1">
        <f>VLOOKUP(B190,'Razzball Projections'!$B$2:$W$322,6,FALSE)</f>
        <v>0</v>
      </c>
      <c r="I190" s="1">
        <f>VLOOKUP(B190,'Razzball Projections'!$B$2:$W$322,7,FALSE)</f>
        <v>0</v>
      </c>
      <c r="J190" s="1">
        <f>VLOOKUP(B190,'Razzball Projections'!$B$2:$W$322,8,FALSE)</f>
        <v>0</v>
      </c>
      <c r="K190" s="1">
        <f>VLOOKUP(B190,'Razzball Projections'!$B$2:$W$322,9,FALSE)</f>
        <v>0</v>
      </c>
      <c r="L190" s="1">
        <f>VLOOKUP(B190,'Razzball Projections'!$B$2:$W$322,10,FALSE)</f>
        <v>148</v>
      </c>
      <c r="M190" s="1">
        <f>VLOOKUP(B190,'Razzball Projections'!$B$2:$W$322,11,FALSE)</f>
        <v>523</v>
      </c>
      <c r="N190" s="1">
        <f>VLOOKUP(B190,'Razzball Projections'!$B$2:$W$322,12,FALSE)</f>
        <v>3</v>
      </c>
      <c r="O190" s="1">
        <f>VLOOKUP(B190,'Razzball Projections'!$B$2:$W$322,13,FALSE)</f>
        <v>1</v>
      </c>
      <c r="P190" s="1">
        <f>VLOOKUP(B190,'Razzball Projections'!$B$2:$W$322,14,FALSE)</f>
        <v>24</v>
      </c>
      <c r="Q190" s="1">
        <f>VLOOKUP(B190,'Razzball Projections'!$B$2:$W$322,15,FALSE)</f>
        <v>119</v>
      </c>
      <c r="R190" s="1">
        <f>VLOOKUP(B190,'Razzball Projections'!$B$2:$W$322,16,FALSE)</f>
        <v>0</v>
      </c>
      <c r="S190" s="8">
        <f>VLOOKUP(B190,'Razzball Projections'!$B$2:$W$322,17,FALSE)</f>
        <v>81.2</v>
      </c>
      <c r="T190" s="8">
        <f>VLOOKUP(B190,'Razzball Projections'!$B$2:$W$322,18,FALSE)</f>
        <v>93.2</v>
      </c>
      <c r="U190" s="8">
        <f>VLOOKUP(B190,'Razzball Projections'!$B$2:$W$322,19,FALSE)</f>
        <v>105.2</v>
      </c>
      <c r="V190" s="7">
        <f>VLOOKUP(B190,'Razzball Projections'!$B$2:$W$322,20,FALSE)</f>
        <v>0</v>
      </c>
      <c r="W190" s="7">
        <f>VLOOKUP(B190,'Razzball Projections'!$B$2:$W$322,21,FALSE)</f>
        <v>0</v>
      </c>
      <c r="X190" s="7">
        <f>VLOOKUP(B190,'Razzball Projections'!$B$2:$W$322,22,FALSE)</f>
        <v>0</v>
      </c>
    </row>
    <row r="191" spans="1:24">
      <c r="A191" s="6">
        <v>189</v>
      </c>
      <c r="B191" s="3" t="str">
        <f>'Razzball Projections'!B190</f>
        <v>Brent Celek</v>
      </c>
      <c r="C191" s="1" t="str">
        <f>VLOOKUP(B191,'Razzball Projections'!$B$2:$W$322,2,FALSE)</f>
        <v>TE</v>
      </c>
      <c r="D191" s="1" t="str">
        <f>VLOOKUP(B191,'Razzball Projections'!$B$2:$W$322,3,FALSE)</f>
        <v>PHI</v>
      </c>
      <c r="E191" s="4">
        <f>VLOOKUP(B191,'Cheat Sheet'!$B$3:$E$323,4,FALSE)</f>
        <v>0</v>
      </c>
      <c r="F191" s="1">
        <f>VLOOKUP(B191,'Razzball Projections'!$B$2:$W$322,4,FALSE)</f>
        <v>0</v>
      </c>
      <c r="G191" s="1">
        <f>VLOOKUP(B191,'Razzball Projections'!$B$2:$W$322,5,FALSE)</f>
        <v>0</v>
      </c>
      <c r="H191" s="1">
        <f>VLOOKUP(B191,'Razzball Projections'!$B$2:$W$322,6,FALSE)</f>
        <v>0</v>
      </c>
      <c r="I191" s="1">
        <f>VLOOKUP(B191,'Razzball Projections'!$B$2:$W$322,7,FALSE)</f>
        <v>0</v>
      </c>
      <c r="J191" s="1">
        <f>VLOOKUP(B191,'Razzball Projections'!$B$2:$W$322,8,FALSE)</f>
        <v>0</v>
      </c>
      <c r="K191" s="1">
        <f>VLOOKUP(B191,'Razzball Projections'!$B$2:$W$322,9,FALSE)</f>
        <v>0</v>
      </c>
      <c r="L191" s="1">
        <f>VLOOKUP(B191,'Razzball Projections'!$B$2:$W$322,10,FALSE)</f>
        <v>0</v>
      </c>
      <c r="M191" s="1">
        <f>VLOOKUP(B191,'Razzball Projections'!$B$2:$W$322,11,FALSE)</f>
        <v>0</v>
      </c>
      <c r="N191" s="1">
        <f>VLOOKUP(B191,'Razzball Projections'!$B$2:$W$322,12,FALSE)</f>
        <v>0</v>
      </c>
      <c r="O191" s="1">
        <f>VLOOKUP(B191,'Razzball Projections'!$B$2:$W$322,13,FALSE)</f>
        <v>1</v>
      </c>
      <c r="P191" s="1">
        <f>VLOOKUP(B191,'Razzball Projections'!$B$2:$W$322,14,FALSE)</f>
        <v>39</v>
      </c>
      <c r="Q191" s="1">
        <f>VLOOKUP(B191,'Razzball Projections'!$B$2:$W$322,15,FALSE)</f>
        <v>448</v>
      </c>
      <c r="R191" s="1">
        <f>VLOOKUP(B191,'Razzball Projections'!$B$2:$W$322,16,FALSE)</f>
        <v>4</v>
      </c>
      <c r="S191" s="8">
        <f>VLOOKUP(B191,'Razzball Projections'!$B$2:$W$322,17,FALSE)</f>
        <v>64.8</v>
      </c>
      <c r="T191" s="8">
        <f>VLOOKUP(B191,'Razzball Projections'!$B$2:$W$322,18,FALSE)</f>
        <v>84.3</v>
      </c>
      <c r="U191" s="8">
        <f>VLOOKUP(B191,'Razzball Projections'!$B$2:$W$322,19,FALSE)</f>
        <v>103.8</v>
      </c>
      <c r="V191" s="7">
        <f>VLOOKUP(B191,'Razzball Projections'!$B$2:$W$322,20,FALSE)</f>
        <v>0</v>
      </c>
      <c r="W191" s="7">
        <f>VLOOKUP(B191,'Razzball Projections'!$B$2:$W$322,21,FALSE)</f>
        <v>0</v>
      </c>
      <c r="X191" s="7">
        <f>VLOOKUP(B191,'Razzball Projections'!$B$2:$W$322,22,FALSE)</f>
        <v>0</v>
      </c>
    </row>
    <row r="192" spans="1:24">
      <c r="A192" s="6">
        <v>190</v>
      </c>
      <c r="B192" s="3" t="str">
        <f>'Razzball Projections'!B191</f>
        <v>Mike Williams</v>
      </c>
      <c r="C192" s="1" t="str">
        <f>VLOOKUP(B192,'Razzball Projections'!$B$2:$W$322,2,FALSE)</f>
        <v>WR</v>
      </c>
      <c r="D192" s="1" t="str">
        <f>VLOOKUP(B192,'Razzball Projections'!$B$2:$W$322,3,FALSE)</f>
        <v>BUF</v>
      </c>
      <c r="E192" s="4">
        <f>VLOOKUP(B192,'Cheat Sheet'!$B$3:$E$323,4,FALSE)</f>
        <v>0</v>
      </c>
      <c r="F192" s="1">
        <f>VLOOKUP(B192,'Razzball Projections'!$B$2:$W$322,4,FALSE)</f>
        <v>0</v>
      </c>
      <c r="G192" s="1">
        <f>VLOOKUP(B192,'Razzball Projections'!$B$2:$W$322,5,FALSE)</f>
        <v>0</v>
      </c>
      <c r="H192" s="1">
        <f>VLOOKUP(B192,'Razzball Projections'!$B$2:$W$322,6,FALSE)</f>
        <v>0</v>
      </c>
      <c r="I192" s="1">
        <f>VLOOKUP(B192,'Razzball Projections'!$B$2:$W$322,7,FALSE)</f>
        <v>0</v>
      </c>
      <c r="J192" s="1">
        <f>VLOOKUP(B192,'Razzball Projections'!$B$2:$W$322,8,FALSE)</f>
        <v>0</v>
      </c>
      <c r="K192" s="1">
        <f>VLOOKUP(B192,'Razzball Projections'!$B$2:$W$322,9,FALSE)</f>
        <v>0</v>
      </c>
      <c r="L192" s="1">
        <f>VLOOKUP(B192,'Razzball Projections'!$B$2:$W$322,10,FALSE)</f>
        <v>0</v>
      </c>
      <c r="M192" s="1">
        <f>VLOOKUP(B192,'Razzball Projections'!$B$2:$W$322,11,FALSE)</f>
        <v>0</v>
      </c>
      <c r="N192" s="1">
        <f>VLOOKUP(B192,'Razzball Projections'!$B$2:$W$322,12,FALSE)</f>
        <v>0</v>
      </c>
      <c r="O192" s="1">
        <f>VLOOKUP(B192,'Razzball Projections'!$B$2:$W$322,13,FALSE)</f>
        <v>1</v>
      </c>
      <c r="P192" s="1">
        <f>VLOOKUP(B192,'Razzball Projections'!$B$2:$W$322,14,FALSE)</f>
        <v>39</v>
      </c>
      <c r="Q192" s="1">
        <f>VLOOKUP(B192,'Razzball Projections'!$B$2:$W$322,15,FALSE)</f>
        <v>534</v>
      </c>
      <c r="R192" s="1">
        <f>VLOOKUP(B192,'Razzball Projections'!$B$2:$W$322,16,FALSE)</f>
        <v>2</v>
      </c>
      <c r="S192" s="8">
        <f>VLOOKUP(B192,'Razzball Projections'!$B$2:$W$322,17,FALSE)</f>
        <v>64.400000000000006</v>
      </c>
      <c r="T192" s="8">
        <f>VLOOKUP(B192,'Razzball Projections'!$B$2:$W$322,18,FALSE)</f>
        <v>83.9</v>
      </c>
      <c r="U192" s="8">
        <f>VLOOKUP(B192,'Razzball Projections'!$B$2:$W$322,19,FALSE)</f>
        <v>103.4</v>
      </c>
      <c r="V192" s="7">
        <f>VLOOKUP(B192,'Razzball Projections'!$B$2:$W$322,20,FALSE)</f>
        <v>0</v>
      </c>
      <c r="W192" s="7">
        <f>VLOOKUP(B192,'Razzball Projections'!$B$2:$W$322,21,FALSE)</f>
        <v>0</v>
      </c>
      <c r="X192" s="7">
        <f>VLOOKUP(B192,'Razzball Projections'!$B$2:$W$322,22,FALSE)</f>
        <v>0</v>
      </c>
    </row>
    <row r="193" spans="1:24">
      <c r="A193" s="6">
        <v>191</v>
      </c>
      <c r="B193" s="3" t="str">
        <f>'Razzball Projections'!B192</f>
        <v>Jeremy Kerley</v>
      </c>
      <c r="C193" s="1" t="str">
        <f>VLOOKUP(B193,'Razzball Projections'!$B$2:$W$322,2,FALSE)</f>
        <v>WR</v>
      </c>
      <c r="D193" s="1" t="str">
        <f>VLOOKUP(B193,'Razzball Projections'!$B$2:$W$322,3,FALSE)</f>
        <v>NYJ</v>
      </c>
      <c r="E193" s="4">
        <f>VLOOKUP(B193,'Cheat Sheet'!$B$3:$E$323,4,FALSE)</f>
        <v>0</v>
      </c>
      <c r="F193" s="1">
        <f>VLOOKUP(B193,'Razzball Projections'!$B$2:$W$322,4,FALSE)</f>
        <v>0</v>
      </c>
      <c r="G193" s="1">
        <f>VLOOKUP(B193,'Razzball Projections'!$B$2:$W$322,5,FALSE)</f>
        <v>0</v>
      </c>
      <c r="H193" s="1">
        <f>VLOOKUP(B193,'Razzball Projections'!$B$2:$W$322,6,FALSE)</f>
        <v>0</v>
      </c>
      <c r="I193" s="1">
        <f>VLOOKUP(B193,'Razzball Projections'!$B$2:$W$322,7,FALSE)</f>
        <v>0</v>
      </c>
      <c r="J193" s="1">
        <f>VLOOKUP(B193,'Razzball Projections'!$B$2:$W$322,8,FALSE)</f>
        <v>0</v>
      </c>
      <c r="K193" s="1">
        <f>VLOOKUP(B193,'Razzball Projections'!$B$2:$W$322,9,FALSE)</f>
        <v>0</v>
      </c>
      <c r="L193" s="1">
        <f>VLOOKUP(B193,'Razzball Projections'!$B$2:$W$322,10,FALSE)</f>
        <v>3</v>
      </c>
      <c r="M193" s="1">
        <f>VLOOKUP(B193,'Razzball Projections'!$B$2:$W$322,11,FALSE)</f>
        <v>10</v>
      </c>
      <c r="N193" s="1">
        <f>VLOOKUP(B193,'Razzball Projections'!$B$2:$W$322,12,FALSE)</f>
        <v>0</v>
      </c>
      <c r="O193" s="1">
        <f>VLOOKUP(B193,'Razzball Projections'!$B$2:$W$322,13,FALSE)</f>
        <v>1</v>
      </c>
      <c r="P193" s="1">
        <f>VLOOKUP(B193,'Razzball Projections'!$B$2:$W$322,14,FALSE)</f>
        <v>40</v>
      </c>
      <c r="Q193" s="1">
        <f>VLOOKUP(B193,'Razzball Projections'!$B$2:$W$322,15,FALSE)</f>
        <v>518</v>
      </c>
      <c r="R193" s="1">
        <f>VLOOKUP(B193,'Razzball Projections'!$B$2:$W$322,16,FALSE)</f>
        <v>2</v>
      </c>
      <c r="S193" s="8">
        <f>VLOOKUP(B193,'Razzball Projections'!$B$2:$W$322,17,FALSE)</f>
        <v>62.75</v>
      </c>
      <c r="T193" s="8">
        <f>VLOOKUP(B193,'Razzball Projections'!$B$2:$W$322,18,FALSE)</f>
        <v>82.75</v>
      </c>
      <c r="U193" s="8">
        <f>VLOOKUP(B193,'Razzball Projections'!$B$2:$W$322,19,FALSE)</f>
        <v>102.75</v>
      </c>
      <c r="V193" s="7">
        <f>VLOOKUP(B193,'Razzball Projections'!$B$2:$W$322,20,FALSE)</f>
        <v>0</v>
      </c>
      <c r="W193" s="7">
        <f>VLOOKUP(B193,'Razzball Projections'!$B$2:$W$322,21,FALSE)</f>
        <v>0</v>
      </c>
      <c r="X193" s="7">
        <f>VLOOKUP(B193,'Razzball Projections'!$B$2:$W$322,22,FALSE)</f>
        <v>0</v>
      </c>
    </row>
    <row r="194" spans="1:24">
      <c r="A194" s="6">
        <v>192</v>
      </c>
      <c r="B194" s="3" t="str">
        <f>'Razzball Projections'!B193</f>
        <v>Miles Austin</v>
      </c>
      <c r="C194" s="1" t="str">
        <f>VLOOKUP(B194,'Razzball Projections'!$B$2:$W$322,2,FALSE)</f>
        <v>WR</v>
      </c>
      <c r="D194" s="1" t="str">
        <f>VLOOKUP(B194,'Razzball Projections'!$B$2:$W$322,3,FALSE)</f>
        <v>CLE</v>
      </c>
      <c r="E194" s="4">
        <f>VLOOKUP(B194,'Cheat Sheet'!$B$3:$E$323,4,FALSE)</f>
        <v>0</v>
      </c>
      <c r="F194" s="1">
        <f>VLOOKUP(B194,'Razzball Projections'!$B$2:$W$322,4,FALSE)</f>
        <v>0</v>
      </c>
      <c r="G194" s="1">
        <f>VLOOKUP(B194,'Razzball Projections'!$B$2:$W$322,5,FALSE)</f>
        <v>0</v>
      </c>
      <c r="H194" s="1">
        <f>VLOOKUP(B194,'Razzball Projections'!$B$2:$W$322,6,FALSE)</f>
        <v>0</v>
      </c>
      <c r="I194" s="1">
        <f>VLOOKUP(B194,'Razzball Projections'!$B$2:$W$322,7,FALSE)</f>
        <v>0</v>
      </c>
      <c r="J194" s="1">
        <f>VLOOKUP(B194,'Razzball Projections'!$B$2:$W$322,8,FALSE)</f>
        <v>0</v>
      </c>
      <c r="K194" s="1">
        <f>VLOOKUP(B194,'Razzball Projections'!$B$2:$W$322,9,FALSE)</f>
        <v>0</v>
      </c>
      <c r="L194" s="1">
        <f>VLOOKUP(B194,'Razzball Projections'!$B$2:$W$322,10,FALSE)</f>
        <v>0</v>
      </c>
      <c r="M194" s="1">
        <f>VLOOKUP(B194,'Razzball Projections'!$B$2:$W$322,11,FALSE)</f>
        <v>0</v>
      </c>
      <c r="N194" s="1">
        <f>VLOOKUP(B194,'Razzball Projections'!$B$2:$W$322,12,FALSE)</f>
        <v>0</v>
      </c>
      <c r="O194" s="1">
        <f>VLOOKUP(B194,'Razzball Projections'!$B$2:$W$322,13,FALSE)</f>
        <v>1</v>
      </c>
      <c r="P194" s="1">
        <f>VLOOKUP(B194,'Razzball Projections'!$B$2:$W$322,14,FALSE)</f>
        <v>37</v>
      </c>
      <c r="Q194" s="1">
        <f>VLOOKUP(B194,'Razzball Projections'!$B$2:$W$322,15,FALSE)</f>
        <v>494</v>
      </c>
      <c r="R194" s="1">
        <f>VLOOKUP(B194,'Razzball Projections'!$B$2:$W$322,16,FALSE)</f>
        <v>3</v>
      </c>
      <c r="S194" s="8">
        <f>VLOOKUP(B194,'Razzball Projections'!$B$2:$W$322,17,FALSE)</f>
        <v>65.180000000000007</v>
      </c>
      <c r="T194" s="8">
        <f>VLOOKUP(B194,'Razzball Projections'!$B$2:$W$322,18,FALSE)</f>
        <v>83.88</v>
      </c>
      <c r="U194" s="8">
        <f>VLOOKUP(B194,'Razzball Projections'!$B$2:$W$322,19,FALSE)</f>
        <v>102.58</v>
      </c>
      <c r="V194" s="7">
        <f>VLOOKUP(B194,'Razzball Projections'!$B$2:$W$322,20,FALSE)</f>
        <v>0</v>
      </c>
      <c r="W194" s="7">
        <f>VLOOKUP(B194,'Razzball Projections'!$B$2:$W$322,21,FALSE)</f>
        <v>0</v>
      </c>
      <c r="X194" s="7">
        <f>VLOOKUP(B194,'Razzball Projections'!$B$2:$W$322,22,FALSE)</f>
        <v>0</v>
      </c>
    </row>
    <row r="195" spans="1:24">
      <c r="A195" s="6">
        <v>193</v>
      </c>
      <c r="B195" s="3" t="str">
        <f>'Razzball Projections'!B194</f>
        <v>Eric Ebron</v>
      </c>
      <c r="C195" s="1" t="str">
        <f>VLOOKUP(B195,'Razzball Projections'!$B$2:$W$322,2,FALSE)</f>
        <v>TE</v>
      </c>
      <c r="D195" s="1" t="str">
        <f>VLOOKUP(B195,'Razzball Projections'!$B$2:$W$322,3,FALSE)</f>
        <v>DET</v>
      </c>
      <c r="E195" s="4">
        <f>VLOOKUP(B195,'Cheat Sheet'!$B$3:$E$323,4,FALSE)</f>
        <v>0</v>
      </c>
      <c r="F195" s="1">
        <f>VLOOKUP(B195,'Razzball Projections'!$B$2:$W$322,4,FALSE)</f>
        <v>0</v>
      </c>
      <c r="G195" s="1">
        <f>VLOOKUP(B195,'Razzball Projections'!$B$2:$W$322,5,FALSE)</f>
        <v>0</v>
      </c>
      <c r="H195" s="1">
        <f>VLOOKUP(B195,'Razzball Projections'!$B$2:$W$322,6,FALSE)</f>
        <v>0</v>
      </c>
      <c r="I195" s="1">
        <f>VLOOKUP(B195,'Razzball Projections'!$B$2:$W$322,7,FALSE)</f>
        <v>0</v>
      </c>
      <c r="J195" s="1">
        <f>VLOOKUP(B195,'Razzball Projections'!$B$2:$W$322,8,FALSE)</f>
        <v>0</v>
      </c>
      <c r="K195" s="1">
        <f>VLOOKUP(B195,'Razzball Projections'!$B$2:$W$322,9,FALSE)</f>
        <v>0</v>
      </c>
      <c r="L195" s="1">
        <f>VLOOKUP(B195,'Razzball Projections'!$B$2:$W$322,10,FALSE)</f>
        <v>0</v>
      </c>
      <c r="M195" s="1">
        <f>VLOOKUP(B195,'Razzball Projections'!$B$2:$W$322,11,FALSE)</f>
        <v>0</v>
      </c>
      <c r="N195" s="1">
        <f>VLOOKUP(B195,'Razzball Projections'!$B$2:$W$322,12,FALSE)</f>
        <v>0</v>
      </c>
      <c r="O195" s="1">
        <f>VLOOKUP(B195,'Razzball Projections'!$B$2:$W$322,13,FALSE)</f>
        <v>0</v>
      </c>
      <c r="P195" s="1">
        <f>VLOOKUP(B195,'Razzball Projections'!$B$2:$W$322,14,FALSE)</f>
        <v>36</v>
      </c>
      <c r="Q195" s="1">
        <f>VLOOKUP(B195,'Razzball Projections'!$B$2:$W$322,15,FALSE)</f>
        <v>485</v>
      </c>
      <c r="R195" s="1">
        <f>VLOOKUP(B195,'Razzball Projections'!$B$2:$W$322,16,FALSE)</f>
        <v>3</v>
      </c>
      <c r="S195" s="8">
        <f>VLOOKUP(B195,'Razzball Projections'!$B$2:$W$322,17,FALSE)</f>
        <v>66.5</v>
      </c>
      <c r="T195" s="8">
        <f>VLOOKUP(B195,'Razzball Projections'!$B$2:$W$322,18,FALSE)</f>
        <v>84.5</v>
      </c>
      <c r="U195" s="8">
        <f>VLOOKUP(B195,'Razzball Projections'!$B$2:$W$322,19,FALSE)</f>
        <v>102.5</v>
      </c>
      <c r="V195" s="7">
        <f>VLOOKUP(B195,'Razzball Projections'!$B$2:$W$322,20,FALSE)</f>
        <v>3</v>
      </c>
      <c r="W195" s="7">
        <f>VLOOKUP(B195,'Razzball Projections'!$B$2:$W$322,21,FALSE)</f>
        <v>2</v>
      </c>
      <c r="X195" s="7">
        <f>VLOOKUP(B195,'Razzball Projections'!$B$2:$W$322,22,FALSE)</f>
        <v>1</v>
      </c>
    </row>
    <row r="196" spans="1:24">
      <c r="A196" s="6">
        <v>194</v>
      </c>
      <c r="B196" s="3" t="str">
        <f>'Razzball Projections'!B195</f>
        <v>Allen Robinson</v>
      </c>
      <c r="C196" s="1" t="str">
        <f>VLOOKUP(B196,'Razzball Projections'!$B$2:$W$322,2,FALSE)</f>
        <v>WR</v>
      </c>
      <c r="D196" s="1" t="str">
        <f>VLOOKUP(B196,'Razzball Projections'!$B$2:$W$322,3,FALSE)</f>
        <v>JAC</v>
      </c>
      <c r="E196" s="4">
        <f>VLOOKUP(B196,'Cheat Sheet'!$B$3:$E$323,4,FALSE)</f>
        <v>0</v>
      </c>
      <c r="F196" s="1">
        <f>VLOOKUP(B196,'Razzball Projections'!$B$2:$W$322,4,FALSE)</f>
        <v>0</v>
      </c>
      <c r="G196" s="1">
        <f>VLOOKUP(B196,'Razzball Projections'!$B$2:$W$322,5,FALSE)</f>
        <v>0</v>
      </c>
      <c r="H196" s="1">
        <f>VLOOKUP(B196,'Razzball Projections'!$B$2:$W$322,6,FALSE)</f>
        <v>0</v>
      </c>
      <c r="I196" s="1">
        <f>VLOOKUP(B196,'Razzball Projections'!$B$2:$W$322,7,FALSE)</f>
        <v>0</v>
      </c>
      <c r="J196" s="1">
        <f>VLOOKUP(B196,'Razzball Projections'!$B$2:$W$322,8,FALSE)</f>
        <v>0</v>
      </c>
      <c r="K196" s="1">
        <f>VLOOKUP(B196,'Razzball Projections'!$B$2:$W$322,9,FALSE)</f>
        <v>0</v>
      </c>
      <c r="L196" s="1">
        <f>VLOOKUP(B196,'Razzball Projections'!$B$2:$W$322,10,FALSE)</f>
        <v>0</v>
      </c>
      <c r="M196" s="1">
        <f>VLOOKUP(B196,'Razzball Projections'!$B$2:$W$322,11,FALSE)</f>
        <v>0</v>
      </c>
      <c r="N196" s="1">
        <f>VLOOKUP(B196,'Razzball Projections'!$B$2:$W$322,12,FALSE)</f>
        <v>0</v>
      </c>
      <c r="O196" s="1">
        <f>VLOOKUP(B196,'Razzball Projections'!$B$2:$W$322,13,FALSE)</f>
        <v>1</v>
      </c>
      <c r="P196" s="1">
        <f>VLOOKUP(B196,'Razzball Projections'!$B$2:$W$322,14,FALSE)</f>
        <v>34</v>
      </c>
      <c r="Q196" s="1">
        <f>VLOOKUP(B196,'Razzball Projections'!$B$2:$W$322,15,FALSE)</f>
        <v>500</v>
      </c>
      <c r="R196" s="1">
        <f>VLOOKUP(B196,'Razzball Projections'!$B$2:$W$322,16,FALSE)</f>
        <v>3</v>
      </c>
      <c r="S196" s="8">
        <f>VLOOKUP(B196,'Razzball Projections'!$B$2:$W$322,17,FALSE)</f>
        <v>68.430000000000007</v>
      </c>
      <c r="T196" s="8">
        <f>VLOOKUP(B196,'Razzball Projections'!$B$2:$W$322,18,FALSE)</f>
        <v>85.33</v>
      </c>
      <c r="U196" s="8">
        <f>VLOOKUP(B196,'Razzball Projections'!$B$2:$W$322,19,FALSE)</f>
        <v>102.23</v>
      </c>
      <c r="V196" s="7">
        <f>VLOOKUP(B196,'Razzball Projections'!$B$2:$W$322,20,FALSE)</f>
        <v>0</v>
      </c>
      <c r="W196" s="7">
        <f>VLOOKUP(B196,'Razzball Projections'!$B$2:$W$322,21,FALSE)</f>
        <v>0</v>
      </c>
      <c r="X196" s="7">
        <f>VLOOKUP(B196,'Razzball Projections'!$B$2:$W$322,22,FALSE)</f>
        <v>0</v>
      </c>
    </row>
    <row r="197" spans="1:24">
      <c r="A197" s="6">
        <v>195</v>
      </c>
      <c r="B197" s="3" t="str">
        <f>'Razzball Projections'!B196</f>
        <v>Ted Ginn Jr.</v>
      </c>
      <c r="C197" s="1" t="str">
        <f>VLOOKUP(B197,'Razzball Projections'!$B$2:$W$322,2,FALSE)</f>
        <v>WR</v>
      </c>
      <c r="D197" s="1" t="str">
        <f>VLOOKUP(B197,'Razzball Projections'!$B$2:$W$322,3,FALSE)</f>
        <v>ARI</v>
      </c>
      <c r="E197" s="4">
        <f>VLOOKUP(B197,'Cheat Sheet'!$B$3:$E$323,4,FALSE)</f>
        <v>0</v>
      </c>
      <c r="F197" s="1">
        <f>VLOOKUP(B197,'Razzball Projections'!$B$2:$W$322,4,FALSE)</f>
        <v>0</v>
      </c>
      <c r="G197" s="1">
        <f>VLOOKUP(B197,'Razzball Projections'!$B$2:$W$322,5,FALSE)</f>
        <v>0</v>
      </c>
      <c r="H197" s="1">
        <f>VLOOKUP(B197,'Razzball Projections'!$B$2:$W$322,6,FALSE)</f>
        <v>0</v>
      </c>
      <c r="I197" s="1">
        <f>VLOOKUP(B197,'Razzball Projections'!$B$2:$W$322,7,FALSE)</f>
        <v>0</v>
      </c>
      <c r="J197" s="1">
        <f>VLOOKUP(B197,'Razzball Projections'!$B$2:$W$322,8,FALSE)</f>
        <v>0</v>
      </c>
      <c r="K197" s="1">
        <f>VLOOKUP(B197,'Razzball Projections'!$B$2:$W$322,9,FALSE)</f>
        <v>0</v>
      </c>
      <c r="L197" s="1">
        <f>VLOOKUP(B197,'Razzball Projections'!$B$2:$W$322,10,FALSE)</f>
        <v>4</v>
      </c>
      <c r="M197" s="1">
        <f>VLOOKUP(B197,'Razzball Projections'!$B$2:$W$322,11,FALSE)</f>
        <v>25</v>
      </c>
      <c r="N197" s="1">
        <f>VLOOKUP(B197,'Razzball Projections'!$B$2:$W$322,12,FALSE)</f>
        <v>0</v>
      </c>
      <c r="O197" s="1">
        <f>VLOOKUP(B197,'Razzball Projections'!$B$2:$W$322,13,FALSE)</f>
        <v>0</v>
      </c>
      <c r="P197" s="1">
        <f>VLOOKUP(B197,'Razzball Projections'!$B$2:$W$322,14,FALSE)</f>
        <v>33</v>
      </c>
      <c r="Q197" s="1">
        <f>VLOOKUP(B197,'Razzball Projections'!$B$2:$W$322,15,FALSE)</f>
        <v>477</v>
      </c>
      <c r="R197" s="1">
        <f>VLOOKUP(B197,'Razzball Projections'!$B$2:$W$322,16,FALSE)</f>
        <v>3</v>
      </c>
      <c r="S197" s="8">
        <f>VLOOKUP(B197,'Razzball Projections'!$B$2:$W$322,17,FALSE)</f>
        <v>68.7</v>
      </c>
      <c r="T197" s="8">
        <f>VLOOKUP(B197,'Razzball Projections'!$B$2:$W$322,18,FALSE)</f>
        <v>85.1</v>
      </c>
      <c r="U197" s="8">
        <f>VLOOKUP(B197,'Razzball Projections'!$B$2:$W$322,19,FALSE)</f>
        <v>101.5</v>
      </c>
      <c r="V197" s="7">
        <f>VLOOKUP(B197,'Razzball Projections'!$B$2:$W$322,20,FALSE)</f>
        <v>0</v>
      </c>
      <c r="W197" s="7">
        <f>VLOOKUP(B197,'Razzball Projections'!$B$2:$W$322,21,FALSE)</f>
        <v>0</v>
      </c>
      <c r="X197" s="7">
        <f>VLOOKUP(B197,'Razzball Projections'!$B$2:$W$322,22,FALSE)</f>
        <v>0</v>
      </c>
    </row>
    <row r="198" spans="1:24">
      <c r="A198" s="6">
        <v>196</v>
      </c>
      <c r="B198" s="3" t="str">
        <f>'Razzball Projections'!B197</f>
        <v>Brandon Gibson</v>
      </c>
      <c r="C198" s="1" t="str">
        <f>VLOOKUP(B198,'Razzball Projections'!$B$2:$W$322,2,FALSE)</f>
        <v>WR</v>
      </c>
      <c r="D198" s="1" t="str">
        <f>VLOOKUP(B198,'Razzball Projections'!$B$2:$W$322,3,FALSE)</f>
        <v>MIA</v>
      </c>
      <c r="E198" s="4">
        <f>VLOOKUP(B198,'Cheat Sheet'!$B$3:$E$323,4,FALSE)</f>
        <v>0</v>
      </c>
      <c r="F198" s="1">
        <f>VLOOKUP(B198,'Razzball Projections'!$B$2:$W$322,4,FALSE)</f>
        <v>0</v>
      </c>
      <c r="G198" s="1">
        <f>VLOOKUP(B198,'Razzball Projections'!$B$2:$W$322,5,FALSE)</f>
        <v>0</v>
      </c>
      <c r="H198" s="1">
        <f>VLOOKUP(B198,'Razzball Projections'!$B$2:$W$322,6,FALSE)</f>
        <v>0</v>
      </c>
      <c r="I198" s="1">
        <f>VLOOKUP(B198,'Razzball Projections'!$B$2:$W$322,7,FALSE)</f>
        <v>0</v>
      </c>
      <c r="J198" s="1">
        <f>VLOOKUP(B198,'Razzball Projections'!$B$2:$W$322,8,FALSE)</f>
        <v>0</v>
      </c>
      <c r="K198" s="1">
        <f>VLOOKUP(B198,'Razzball Projections'!$B$2:$W$322,9,FALSE)</f>
        <v>0</v>
      </c>
      <c r="L198" s="1">
        <f>VLOOKUP(B198,'Razzball Projections'!$B$2:$W$322,10,FALSE)</f>
        <v>0</v>
      </c>
      <c r="M198" s="1">
        <f>VLOOKUP(B198,'Razzball Projections'!$B$2:$W$322,11,FALSE)</f>
        <v>0</v>
      </c>
      <c r="N198" s="1">
        <f>VLOOKUP(B198,'Razzball Projections'!$B$2:$W$322,12,FALSE)</f>
        <v>0</v>
      </c>
      <c r="O198" s="1">
        <f>VLOOKUP(B198,'Razzball Projections'!$B$2:$W$322,13,FALSE)</f>
        <v>0</v>
      </c>
      <c r="P198" s="1">
        <f>VLOOKUP(B198,'Razzball Projections'!$B$2:$W$322,14,FALSE)</f>
        <v>40</v>
      </c>
      <c r="Q198" s="1">
        <f>VLOOKUP(B198,'Razzball Projections'!$B$2:$W$322,15,FALSE)</f>
        <v>473</v>
      </c>
      <c r="R198" s="1">
        <f>VLOOKUP(B198,'Razzball Projections'!$B$2:$W$322,16,FALSE)</f>
        <v>2</v>
      </c>
      <c r="S198" s="8">
        <f>VLOOKUP(B198,'Razzball Projections'!$B$2:$W$322,17,FALSE)</f>
        <v>61.66</v>
      </c>
      <c r="T198" s="8">
        <f>VLOOKUP(B198,'Razzball Projections'!$B$2:$W$322,18,FALSE)</f>
        <v>81.41</v>
      </c>
      <c r="U198" s="8">
        <f>VLOOKUP(B198,'Razzball Projections'!$B$2:$W$322,19,FALSE)</f>
        <v>101.16</v>
      </c>
      <c r="V198" s="7">
        <f>VLOOKUP(B198,'Razzball Projections'!$B$2:$W$322,20,FALSE)</f>
        <v>0</v>
      </c>
      <c r="W198" s="7">
        <f>VLOOKUP(B198,'Razzball Projections'!$B$2:$W$322,21,FALSE)</f>
        <v>0</v>
      </c>
      <c r="X198" s="7">
        <f>VLOOKUP(B198,'Razzball Projections'!$B$2:$W$322,22,FALSE)</f>
        <v>0</v>
      </c>
    </row>
    <row r="199" spans="1:24">
      <c r="A199" s="6">
        <v>197</v>
      </c>
      <c r="B199" s="3" t="str">
        <f>'Razzball Projections'!B198</f>
        <v>Josh Gordon</v>
      </c>
      <c r="C199" s="1" t="str">
        <f>VLOOKUP(B199,'Razzball Projections'!$B$2:$W$322,2,FALSE)</f>
        <v>WR</v>
      </c>
      <c r="D199" s="1" t="str">
        <f>VLOOKUP(B199,'Razzball Projections'!$B$2:$W$322,3,FALSE)</f>
        <v>CLE</v>
      </c>
      <c r="E199" s="4">
        <f>VLOOKUP(B199,'Cheat Sheet'!$B$3:$E$323,4,FALSE)</f>
        <v>0</v>
      </c>
      <c r="F199" s="1">
        <f>VLOOKUP(B199,'Razzball Projections'!$B$2:$W$322,4,FALSE)</f>
        <v>0</v>
      </c>
      <c r="G199" s="1">
        <f>VLOOKUP(B199,'Razzball Projections'!$B$2:$W$322,5,FALSE)</f>
        <v>0</v>
      </c>
      <c r="H199" s="1">
        <f>VLOOKUP(B199,'Razzball Projections'!$B$2:$W$322,6,FALSE)</f>
        <v>0</v>
      </c>
      <c r="I199" s="1">
        <f>VLOOKUP(B199,'Razzball Projections'!$B$2:$W$322,7,FALSE)</f>
        <v>0</v>
      </c>
      <c r="J199" s="1">
        <f>VLOOKUP(B199,'Razzball Projections'!$B$2:$W$322,8,FALSE)</f>
        <v>0</v>
      </c>
      <c r="K199" s="1">
        <f>VLOOKUP(B199,'Razzball Projections'!$B$2:$W$322,9,FALSE)</f>
        <v>0</v>
      </c>
      <c r="L199" s="1">
        <f>VLOOKUP(B199,'Razzball Projections'!$B$2:$W$322,10,FALSE)</f>
        <v>0</v>
      </c>
      <c r="M199" s="1">
        <f>VLOOKUP(B199,'Razzball Projections'!$B$2:$W$322,11,FALSE)</f>
        <v>0</v>
      </c>
      <c r="N199" s="1">
        <f>VLOOKUP(B199,'Razzball Projections'!$B$2:$W$322,12,FALSE)</f>
        <v>0</v>
      </c>
      <c r="O199" s="1">
        <f>VLOOKUP(B199,'Razzball Projections'!$B$2:$W$322,13,FALSE)</f>
        <v>1</v>
      </c>
      <c r="P199" s="1">
        <f>VLOOKUP(B199,'Razzball Projections'!$B$2:$W$322,14,FALSE)</f>
        <v>31</v>
      </c>
      <c r="Q199" s="1">
        <f>VLOOKUP(B199,'Razzball Projections'!$B$2:$W$322,15,FALSE)</f>
        <v>467</v>
      </c>
      <c r="R199" s="1">
        <f>VLOOKUP(B199,'Razzball Projections'!$B$2:$W$322,16,FALSE)</f>
        <v>4</v>
      </c>
      <c r="S199" s="8">
        <f>VLOOKUP(B199,'Razzball Projections'!$B$2:$W$322,17,FALSE)</f>
        <v>69.900000000000006</v>
      </c>
      <c r="T199" s="8">
        <f>VLOOKUP(B199,'Razzball Projections'!$B$2:$W$322,18,FALSE)</f>
        <v>85.4</v>
      </c>
      <c r="U199" s="8">
        <f>VLOOKUP(B199,'Razzball Projections'!$B$2:$W$322,19,FALSE)</f>
        <v>100.9</v>
      </c>
      <c r="V199" s="7">
        <f>VLOOKUP(B199,'Razzball Projections'!$B$2:$W$322,20,FALSE)</f>
        <v>0</v>
      </c>
      <c r="W199" s="7">
        <f>VLOOKUP(B199,'Razzball Projections'!$B$2:$W$322,21,FALSE)</f>
        <v>0</v>
      </c>
      <c r="X199" s="7">
        <f>VLOOKUP(B199,'Razzball Projections'!$B$2:$W$322,22,FALSE)</f>
        <v>0</v>
      </c>
    </row>
    <row r="200" spans="1:24">
      <c r="A200" s="6">
        <v>198</v>
      </c>
      <c r="B200" s="3" t="str">
        <f>'Razzball Projections'!B199</f>
        <v>Jacquizz Rodgers</v>
      </c>
      <c r="C200" s="1" t="str">
        <f>VLOOKUP(B200,'Razzball Projections'!$B$2:$W$322,2,FALSE)</f>
        <v>RB</v>
      </c>
      <c r="D200" s="1" t="str">
        <f>VLOOKUP(B200,'Razzball Projections'!$B$2:$W$322,3,FALSE)</f>
        <v>ATL</v>
      </c>
      <c r="E200" s="4">
        <f>VLOOKUP(B200,'Cheat Sheet'!$B$3:$E$323,4,FALSE)</f>
        <v>0</v>
      </c>
      <c r="F200" s="1">
        <f>VLOOKUP(B200,'Razzball Projections'!$B$2:$W$322,4,FALSE)</f>
        <v>0</v>
      </c>
      <c r="G200" s="1">
        <f>VLOOKUP(B200,'Razzball Projections'!$B$2:$W$322,5,FALSE)</f>
        <v>0</v>
      </c>
      <c r="H200" s="1">
        <f>VLOOKUP(B200,'Razzball Projections'!$B$2:$W$322,6,FALSE)</f>
        <v>0</v>
      </c>
      <c r="I200" s="1">
        <f>VLOOKUP(B200,'Razzball Projections'!$B$2:$W$322,7,FALSE)</f>
        <v>0</v>
      </c>
      <c r="J200" s="1">
        <f>VLOOKUP(B200,'Razzball Projections'!$B$2:$W$322,8,FALSE)</f>
        <v>0</v>
      </c>
      <c r="K200" s="1">
        <f>VLOOKUP(B200,'Razzball Projections'!$B$2:$W$322,9,FALSE)</f>
        <v>0</v>
      </c>
      <c r="L200" s="1">
        <f>VLOOKUP(B200,'Razzball Projections'!$B$2:$W$322,10,FALSE)</f>
        <v>68</v>
      </c>
      <c r="M200" s="1">
        <f>VLOOKUP(B200,'Razzball Projections'!$B$2:$W$322,11,FALSE)</f>
        <v>252</v>
      </c>
      <c r="N200" s="1">
        <f>VLOOKUP(B200,'Razzball Projections'!$B$2:$W$322,12,FALSE)</f>
        <v>2</v>
      </c>
      <c r="O200" s="1">
        <f>VLOOKUP(B200,'Razzball Projections'!$B$2:$W$322,13,FALSE)</f>
        <v>1</v>
      </c>
      <c r="P200" s="1">
        <f>VLOOKUP(B200,'Razzball Projections'!$B$2:$W$322,14,FALSE)</f>
        <v>34</v>
      </c>
      <c r="Q200" s="1">
        <f>VLOOKUP(B200,'Razzball Projections'!$B$2:$W$322,15,FALSE)</f>
        <v>232</v>
      </c>
      <c r="R200" s="1">
        <f>VLOOKUP(B200,'Razzball Projections'!$B$2:$W$322,16,FALSE)</f>
        <v>1</v>
      </c>
      <c r="S200" s="8">
        <f>VLOOKUP(B200,'Razzball Projections'!$B$2:$W$322,17,FALSE)</f>
        <v>66.2</v>
      </c>
      <c r="T200" s="8">
        <f>VLOOKUP(B200,'Razzball Projections'!$B$2:$W$322,18,FALSE)</f>
        <v>83.2</v>
      </c>
      <c r="U200" s="8">
        <f>VLOOKUP(B200,'Razzball Projections'!$B$2:$W$322,19,FALSE)</f>
        <v>100.2</v>
      </c>
      <c r="V200" s="7">
        <f>VLOOKUP(B200,'Razzball Projections'!$B$2:$W$322,20,FALSE)</f>
        <v>0</v>
      </c>
      <c r="W200" s="7">
        <f>VLOOKUP(B200,'Razzball Projections'!$B$2:$W$322,21,FALSE)</f>
        <v>0</v>
      </c>
      <c r="X200" s="7">
        <f>VLOOKUP(B200,'Razzball Projections'!$B$2:$W$322,22,FALSE)</f>
        <v>0</v>
      </c>
    </row>
    <row r="201" spans="1:24">
      <c r="A201" s="6">
        <v>199</v>
      </c>
      <c r="B201" s="3" t="str">
        <f>'Razzball Projections'!B200</f>
        <v>Geno Smith</v>
      </c>
      <c r="C201" s="1" t="str">
        <f>VLOOKUP(B201,'Razzball Projections'!$B$2:$W$322,2,FALSE)</f>
        <v>QB</v>
      </c>
      <c r="D201" s="1" t="str">
        <f>VLOOKUP(B201,'Razzball Projections'!$B$2:$W$322,3,FALSE)</f>
        <v>NYJ</v>
      </c>
      <c r="E201" s="4">
        <f>VLOOKUP(B201,'Cheat Sheet'!$B$3:$E$323,4,FALSE)</f>
        <v>0</v>
      </c>
      <c r="F201" s="1">
        <f>VLOOKUP(B201,'Razzball Projections'!$B$2:$W$322,4,FALSE)</f>
        <v>281</v>
      </c>
      <c r="G201" s="1">
        <f>VLOOKUP(B201,'Razzball Projections'!$B$2:$W$322,5,FALSE)</f>
        <v>156</v>
      </c>
      <c r="H201" s="1">
        <f>VLOOKUP(B201,'Razzball Projections'!$B$2:$W$322,6,FALSE)</f>
        <v>55.5</v>
      </c>
      <c r="I201" s="1">
        <f>VLOOKUP(B201,'Razzball Projections'!$B$2:$W$322,7,FALSE)</f>
        <v>1543</v>
      </c>
      <c r="J201" s="1">
        <f>VLOOKUP(B201,'Razzball Projections'!$B$2:$W$322,8,FALSE)</f>
        <v>10</v>
      </c>
      <c r="K201" s="1">
        <f>VLOOKUP(B201,'Razzball Projections'!$B$2:$W$322,9,FALSE)</f>
        <v>10</v>
      </c>
      <c r="L201" s="1">
        <f>VLOOKUP(B201,'Razzball Projections'!$B$2:$W$322,10,FALSE)</f>
        <v>42</v>
      </c>
      <c r="M201" s="1">
        <f>VLOOKUP(B201,'Razzball Projections'!$B$2:$W$322,11,FALSE)</f>
        <v>167</v>
      </c>
      <c r="N201" s="1">
        <f>VLOOKUP(B201,'Razzball Projections'!$B$2:$W$322,12,FALSE)</f>
        <v>1</v>
      </c>
      <c r="O201" s="1">
        <f>VLOOKUP(B201,'Razzball Projections'!$B$2:$W$322,13,FALSE)</f>
        <v>3</v>
      </c>
      <c r="P201" s="1">
        <f>VLOOKUP(B201,'Razzball Projections'!$B$2:$W$322,14,FALSE)</f>
        <v>0</v>
      </c>
      <c r="Q201" s="1">
        <f>VLOOKUP(B201,'Razzball Projections'!$B$2:$W$322,15,FALSE)</f>
        <v>0</v>
      </c>
      <c r="R201" s="1">
        <f>VLOOKUP(B201,'Razzball Projections'!$B$2:$W$322,16,FALSE)</f>
        <v>0</v>
      </c>
      <c r="S201" s="8">
        <f>VLOOKUP(B201,'Razzball Projections'!$B$2:$W$322,17,FALSE)</f>
        <v>99.62</v>
      </c>
      <c r="T201" s="8">
        <f>VLOOKUP(B201,'Razzball Projections'!$B$2:$W$322,18,FALSE)</f>
        <v>99.62</v>
      </c>
      <c r="U201" s="8">
        <f>VLOOKUP(B201,'Razzball Projections'!$B$2:$W$322,19,FALSE)</f>
        <v>99.62</v>
      </c>
      <c r="V201" s="7">
        <f>VLOOKUP(B201,'Razzball Projections'!$B$2:$W$322,20,FALSE)</f>
        <v>0</v>
      </c>
      <c r="W201" s="7">
        <f>VLOOKUP(B201,'Razzball Projections'!$B$2:$W$322,21,FALSE)</f>
        <v>0</v>
      </c>
      <c r="X201" s="7">
        <f>VLOOKUP(B201,'Razzball Projections'!$B$2:$W$322,22,FALSE)</f>
        <v>0</v>
      </c>
    </row>
    <row r="202" spans="1:24">
      <c r="A202" s="6">
        <v>200</v>
      </c>
      <c r="B202" s="3" t="str">
        <f>'Razzball Projections'!B201</f>
        <v>Jerome Simpson</v>
      </c>
      <c r="C202" s="1" t="str">
        <f>VLOOKUP(B202,'Razzball Projections'!$B$2:$W$322,2,FALSE)</f>
        <v>WR</v>
      </c>
      <c r="D202" s="1" t="str">
        <f>VLOOKUP(B202,'Razzball Projections'!$B$2:$W$322,3,FALSE)</f>
        <v>MIN</v>
      </c>
      <c r="E202" s="4">
        <f>VLOOKUP(B202,'Cheat Sheet'!$B$3:$E$323,4,FALSE)</f>
        <v>0</v>
      </c>
      <c r="F202" s="1">
        <f>VLOOKUP(B202,'Razzball Projections'!$B$2:$W$322,4,FALSE)</f>
        <v>0</v>
      </c>
      <c r="G202" s="1">
        <f>VLOOKUP(B202,'Razzball Projections'!$B$2:$W$322,5,FALSE)</f>
        <v>0</v>
      </c>
      <c r="H202" s="1">
        <f>VLOOKUP(B202,'Razzball Projections'!$B$2:$W$322,6,FALSE)</f>
        <v>0</v>
      </c>
      <c r="I202" s="1">
        <f>VLOOKUP(B202,'Razzball Projections'!$B$2:$W$322,7,FALSE)</f>
        <v>0</v>
      </c>
      <c r="J202" s="1">
        <f>VLOOKUP(B202,'Razzball Projections'!$B$2:$W$322,8,FALSE)</f>
        <v>0</v>
      </c>
      <c r="K202" s="1">
        <f>VLOOKUP(B202,'Razzball Projections'!$B$2:$W$322,9,FALSE)</f>
        <v>0</v>
      </c>
      <c r="L202" s="1">
        <f>VLOOKUP(B202,'Razzball Projections'!$B$2:$W$322,10,FALSE)</f>
        <v>0</v>
      </c>
      <c r="M202" s="1">
        <f>VLOOKUP(B202,'Razzball Projections'!$B$2:$W$322,11,FALSE)</f>
        <v>0</v>
      </c>
      <c r="N202" s="1">
        <f>VLOOKUP(B202,'Razzball Projections'!$B$2:$W$322,12,FALSE)</f>
        <v>0</v>
      </c>
      <c r="O202" s="1">
        <f>VLOOKUP(B202,'Razzball Projections'!$B$2:$W$322,13,FALSE)</f>
        <v>1</v>
      </c>
      <c r="P202" s="1">
        <f>VLOOKUP(B202,'Razzball Projections'!$B$2:$W$322,14,FALSE)</f>
        <v>36</v>
      </c>
      <c r="Q202" s="1">
        <f>VLOOKUP(B202,'Razzball Projections'!$B$2:$W$322,15,FALSE)</f>
        <v>514</v>
      </c>
      <c r="R202" s="1">
        <f>VLOOKUP(B202,'Razzball Projections'!$B$2:$W$322,16,FALSE)</f>
        <v>2</v>
      </c>
      <c r="S202" s="8">
        <f>VLOOKUP(B202,'Razzball Projections'!$B$2:$W$322,17,FALSE)</f>
        <v>63.15</v>
      </c>
      <c r="T202" s="8">
        <f>VLOOKUP(B202,'Razzball Projections'!$B$2:$W$322,18,FALSE)</f>
        <v>81.3</v>
      </c>
      <c r="U202" s="8">
        <f>VLOOKUP(B202,'Razzball Projections'!$B$2:$W$322,19,FALSE)</f>
        <v>99.45</v>
      </c>
      <c r="V202" s="7">
        <f>VLOOKUP(B202,'Razzball Projections'!$B$2:$W$322,20,FALSE)</f>
        <v>0</v>
      </c>
      <c r="W202" s="7">
        <f>VLOOKUP(B202,'Razzball Projections'!$B$2:$W$322,21,FALSE)</f>
        <v>0</v>
      </c>
      <c r="X202" s="7">
        <f>VLOOKUP(B202,'Razzball Projections'!$B$2:$W$322,22,FALSE)</f>
        <v>0</v>
      </c>
    </row>
    <row r="203" spans="1:24">
      <c r="A203" s="6">
        <v>201</v>
      </c>
      <c r="B203" s="3" t="str">
        <f>'Razzball Projections'!B202</f>
        <v>Ace Sanders</v>
      </c>
      <c r="C203" s="1" t="str">
        <f>VLOOKUP(B203,'Razzball Projections'!$B$2:$W$322,2,FALSE)</f>
        <v>WR</v>
      </c>
      <c r="D203" s="1" t="str">
        <f>VLOOKUP(B203,'Razzball Projections'!$B$2:$W$322,3,FALSE)</f>
        <v>JAC</v>
      </c>
      <c r="E203" s="4">
        <f>VLOOKUP(B203,'Cheat Sheet'!$B$3:$E$323,4,FALSE)</f>
        <v>0</v>
      </c>
      <c r="F203" s="1">
        <f>VLOOKUP(B203,'Razzball Projections'!$B$2:$W$322,4,FALSE)</f>
        <v>0</v>
      </c>
      <c r="G203" s="1">
        <f>VLOOKUP(B203,'Razzball Projections'!$B$2:$W$322,5,FALSE)</f>
        <v>0</v>
      </c>
      <c r="H203" s="1">
        <f>VLOOKUP(B203,'Razzball Projections'!$B$2:$W$322,6,FALSE)</f>
        <v>0</v>
      </c>
      <c r="I203" s="1">
        <f>VLOOKUP(B203,'Razzball Projections'!$B$2:$W$322,7,FALSE)</f>
        <v>0</v>
      </c>
      <c r="J203" s="1">
        <f>VLOOKUP(B203,'Razzball Projections'!$B$2:$W$322,8,FALSE)</f>
        <v>0</v>
      </c>
      <c r="K203" s="1">
        <f>VLOOKUP(B203,'Razzball Projections'!$B$2:$W$322,9,FALSE)</f>
        <v>0</v>
      </c>
      <c r="L203" s="1">
        <f>VLOOKUP(B203,'Razzball Projections'!$B$2:$W$322,10,FALSE)</f>
        <v>3</v>
      </c>
      <c r="M203" s="1">
        <f>VLOOKUP(B203,'Razzball Projections'!$B$2:$W$322,11,FALSE)</f>
        <v>11</v>
      </c>
      <c r="N203" s="1">
        <f>VLOOKUP(B203,'Razzball Projections'!$B$2:$W$322,12,FALSE)</f>
        <v>0</v>
      </c>
      <c r="O203" s="1">
        <f>VLOOKUP(B203,'Razzball Projections'!$B$2:$W$322,13,FALSE)</f>
        <v>0</v>
      </c>
      <c r="P203" s="1">
        <f>VLOOKUP(B203,'Razzball Projections'!$B$2:$W$322,14,FALSE)</f>
        <v>43</v>
      </c>
      <c r="Q203" s="1">
        <f>VLOOKUP(B203,'Razzball Projections'!$B$2:$W$322,15,FALSE)</f>
        <v>443</v>
      </c>
      <c r="R203" s="1">
        <f>VLOOKUP(B203,'Razzball Projections'!$B$2:$W$322,16,FALSE)</f>
        <v>2</v>
      </c>
      <c r="S203" s="8">
        <f>VLOOKUP(B203,'Razzball Projections'!$B$2:$W$322,17,FALSE)</f>
        <v>54.3</v>
      </c>
      <c r="T203" s="8">
        <f>VLOOKUP(B203,'Razzball Projections'!$B$2:$W$322,18,FALSE)</f>
        <v>75.95</v>
      </c>
      <c r="U203" s="8">
        <f>VLOOKUP(B203,'Razzball Projections'!$B$2:$W$322,19,FALSE)</f>
        <v>97.6</v>
      </c>
      <c r="V203" s="7">
        <f>VLOOKUP(B203,'Razzball Projections'!$B$2:$W$322,20,FALSE)</f>
        <v>0</v>
      </c>
      <c r="W203" s="7">
        <f>VLOOKUP(B203,'Razzball Projections'!$B$2:$W$322,21,FALSE)</f>
        <v>0</v>
      </c>
      <c r="X203" s="7">
        <f>VLOOKUP(B203,'Razzball Projections'!$B$2:$W$322,22,FALSE)</f>
        <v>0</v>
      </c>
    </row>
    <row r="204" spans="1:24">
      <c r="A204" s="6">
        <v>202</v>
      </c>
      <c r="B204" s="3" t="str">
        <f>'Razzball Projections'!B203</f>
        <v>Bernard Pierce</v>
      </c>
      <c r="C204" s="1" t="str">
        <f>VLOOKUP(B204,'Razzball Projections'!$B$2:$W$322,2,FALSE)</f>
        <v>RB</v>
      </c>
      <c r="D204" s="1" t="str">
        <f>VLOOKUP(B204,'Razzball Projections'!$B$2:$W$322,3,FALSE)</f>
        <v>BAL</v>
      </c>
      <c r="E204" s="4">
        <f>VLOOKUP(B204,'Cheat Sheet'!$B$3:$E$323,4,FALSE)</f>
        <v>0</v>
      </c>
      <c r="F204" s="1">
        <f>VLOOKUP(B204,'Razzball Projections'!$B$2:$W$322,4,FALSE)</f>
        <v>0</v>
      </c>
      <c r="G204" s="1">
        <f>VLOOKUP(B204,'Razzball Projections'!$B$2:$W$322,5,FALSE)</f>
        <v>0</v>
      </c>
      <c r="H204" s="1">
        <f>VLOOKUP(B204,'Razzball Projections'!$B$2:$W$322,6,FALSE)</f>
        <v>0</v>
      </c>
      <c r="I204" s="1">
        <f>VLOOKUP(B204,'Razzball Projections'!$B$2:$W$322,7,FALSE)</f>
        <v>0</v>
      </c>
      <c r="J204" s="1">
        <f>VLOOKUP(B204,'Razzball Projections'!$B$2:$W$322,8,FALSE)</f>
        <v>0</v>
      </c>
      <c r="K204" s="1">
        <f>VLOOKUP(B204,'Razzball Projections'!$B$2:$W$322,9,FALSE)</f>
        <v>0</v>
      </c>
      <c r="L204" s="1">
        <f>VLOOKUP(B204,'Razzball Projections'!$B$2:$W$322,10,FALSE)</f>
        <v>99</v>
      </c>
      <c r="M204" s="1">
        <f>VLOOKUP(B204,'Razzball Projections'!$B$2:$W$322,11,FALSE)</f>
        <v>415</v>
      </c>
      <c r="N204" s="1">
        <f>VLOOKUP(B204,'Razzball Projections'!$B$2:$W$322,12,FALSE)</f>
        <v>2</v>
      </c>
      <c r="O204" s="1">
        <f>VLOOKUP(B204,'Razzball Projections'!$B$2:$W$322,13,FALSE)</f>
        <v>0</v>
      </c>
      <c r="P204" s="1">
        <f>VLOOKUP(B204,'Razzball Projections'!$B$2:$W$322,14,FALSE)</f>
        <v>25</v>
      </c>
      <c r="Q204" s="1">
        <f>VLOOKUP(B204,'Razzball Projections'!$B$2:$W$322,15,FALSE)</f>
        <v>129</v>
      </c>
      <c r="R204" s="1">
        <f>VLOOKUP(B204,'Razzball Projections'!$B$2:$W$322,16,FALSE)</f>
        <v>1</v>
      </c>
      <c r="S204" s="8">
        <f>VLOOKUP(B204,'Razzball Projections'!$B$2:$W$322,17,FALSE)</f>
        <v>72.400000000000006</v>
      </c>
      <c r="T204" s="8">
        <f>VLOOKUP(B204,'Razzball Projections'!$B$2:$W$322,18,FALSE)</f>
        <v>84.9</v>
      </c>
      <c r="U204" s="8">
        <f>VLOOKUP(B204,'Razzball Projections'!$B$2:$W$322,19,FALSE)</f>
        <v>97.4</v>
      </c>
      <c r="V204" s="7">
        <f>VLOOKUP(B204,'Razzball Projections'!$B$2:$W$322,20,FALSE)</f>
        <v>4</v>
      </c>
      <c r="W204" s="7">
        <f>VLOOKUP(B204,'Razzball Projections'!$B$2:$W$322,21,FALSE)</f>
        <v>2</v>
      </c>
      <c r="X204" s="7">
        <f>VLOOKUP(B204,'Razzball Projections'!$B$2:$W$322,22,FALSE)</f>
        <v>1</v>
      </c>
    </row>
    <row r="205" spans="1:24">
      <c r="A205" s="6">
        <v>203</v>
      </c>
      <c r="B205" s="3" t="str">
        <f>'Razzball Projections'!B204</f>
        <v>Brandon Bostick</v>
      </c>
      <c r="C205" s="1" t="str">
        <f>VLOOKUP(B205,'Razzball Projections'!$B$2:$W$322,2,FALSE)</f>
        <v>TE</v>
      </c>
      <c r="D205" s="1" t="str">
        <f>VLOOKUP(B205,'Razzball Projections'!$B$2:$W$322,3,FALSE)</f>
        <v>GB</v>
      </c>
      <c r="E205" s="4">
        <f>VLOOKUP(B205,'Cheat Sheet'!$B$3:$E$323,4,FALSE)</f>
        <v>0</v>
      </c>
      <c r="F205" s="1">
        <f>VLOOKUP(B205,'Razzball Projections'!$B$2:$W$322,4,FALSE)</f>
        <v>0</v>
      </c>
      <c r="G205" s="1">
        <f>VLOOKUP(B205,'Razzball Projections'!$B$2:$W$322,5,FALSE)</f>
        <v>0</v>
      </c>
      <c r="H205" s="1">
        <f>VLOOKUP(B205,'Razzball Projections'!$B$2:$W$322,6,FALSE)</f>
        <v>0</v>
      </c>
      <c r="I205" s="1">
        <f>VLOOKUP(B205,'Razzball Projections'!$B$2:$W$322,7,FALSE)</f>
        <v>0</v>
      </c>
      <c r="J205" s="1">
        <f>VLOOKUP(B205,'Razzball Projections'!$B$2:$W$322,8,FALSE)</f>
        <v>0</v>
      </c>
      <c r="K205" s="1">
        <f>VLOOKUP(B205,'Razzball Projections'!$B$2:$W$322,9,FALSE)</f>
        <v>0</v>
      </c>
      <c r="L205" s="1">
        <f>VLOOKUP(B205,'Razzball Projections'!$B$2:$W$322,10,FALSE)</f>
        <v>0</v>
      </c>
      <c r="M205" s="1">
        <f>VLOOKUP(B205,'Razzball Projections'!$B$2:$W$322,11,FALSE)</f>
        <v>0</v>
      </c>
      <c r="N205" s="1">
        <f>VLOOKUP(B205,'Razzball Projections'!$B$2:$W$322,12,FALSE)</f>
        <v>0</v>
      </c>
      <c r="O205" s="1">
        <f>VLOOKUP(B205,'Razzball Projections'!$B$2:$W$322,13,FALSE)</f>
        <v>1</v>
      </c>
      <c r="P205" s="1">
        <f>VLOOKUP(B205,'Razzball Projections'!$B$2:$W$322,14,FALSE)</f>
        <v>36</v>
      </c>
      <c r="Q205" s="1">
        <f>VLOOKUP(B205,'Razzball Projections'!$B$2:$W$322,15,FALSE)</f>
        <v>436</v>
      </c>
      <c r="R205" s="1">
        <f>VLOOKUP(B205,'Razzball Projections'!$B$2:$W$322,16,FALSE)</f>
        <v>3</v>
      </c>
      <c r="S205" s="8">
        <f>VLOOKUP(B205,'Razzball Projections'!$B$2:$W$322,17,FALSE)</f>
        <v>60.6</v>
      </c>
      <c r="T205" s="8">
        <f>VLOOKUP(B205,'Razzball Projections'!$B$2:$W$322,18,FALSE)</f>
        <v>78.599999999999994</v>
      </c>
      <c r="U205" s="8">
        <f>VLOOKUP(B205,'Razzball Projections'!$B$2:$W$322,19,FALSE)</f>
        <v>96.6</v>
      </c>
      <c r="V205" s="7">
        <f>VLOOKUP(B205,'Razzball Projections'!$B$2:$W$322,20,FALSE)</f>
        <v>0</v>
      </c>
      <c r="W205" s="7">
        <f>VLOOKUP(B205,'Razzball Projections'!$B$2:$W$322,21,FALSE)</f>
        <v>0</v>
      </c>
      <c r="X205" s="7">
        <f>VLOOKUP(B205,'Razzball Projections'!$B$2:$W$322,22,FALSE)</f>
        <v>0</v>
      </c>
    </row>
    <row r="206" spans="1:24">
      <c r="A206" s="6">
        <v>204</v>
      </c>
      <c r="B206" s="3" t="str">
        <f>'Razzball Projections'!B205</f>
        <v>Stepfan Taylor</v>
      </c>
      <c r="C206" s="1" t="str">
        <f>VLOOKUP(B206,'Razzball Projections'!$B$2:$W$322,2,FALSE)</f>
        <v>RB</v>
      </c>
      <c r="D206" s="1" t="str">
        <f>VLOOKUP(B206,'Razzball Projections'!$B$2:$W$322,3,FALSE)</f>
        <v>ARI</v>
      </c>
      <c r="E206" s="4">
        <f>VLOOKUP(B206,'Cheat Sheet'!$B$3:$E$323,4,FALSE)</f>
        <v>0</v>
      </c>
      <c r="F206" s="1">
        <f>VLOOKUP(B206,'Razzball Projections'!$B$2:$W$322,4,FALSE)</f>
        <v>0</v>
      </c>
      <c r="G206" s="1">
        <f>VLOOKUP(B206,'Razzball Projections'!$B$2:$W$322,5,FALSE)</f>
        <v>0</v>
      </c>
      <c r="H206" s="1">
        <f>VLOOKUP(B206,'Razzball Projections'!$B$2:$W$322,6,FALSE)</f>
        <v>0</v>
      </c>
      <c r="I206" s="1">
        <f>VLOOKUP(B206,'Razzball Projections'!$B$2:$W$322,7,FALSE)</f>
        <v>0</v>
      </c>
      <c r="J206" s="1">
        <f>VLOOKUP(B206,'Razzball Projections'!$B$2:$W$322,8,FALSE)</f>
        <v>0</v>
      </c>
      <c r="K206" s="1">
        <f>VLOOKUP(B206,'Razzball Projections'!$B$2:$W$322,9,FALSE)</f>
        <v>0</v>
      </c>
      <c r="L206" s="1">
        <f>VLOOKUP(B206,'Razzball Projections'!$B$2:$W$322,10,FALSE)</f>
        <v>122</v>
      </c>
      <c r="M206" s="1">
        <f>VLOOKUP(B206,'Razzball Projections'!$B$2:$W$322,11,FALSE)</f>
        <v>499</v>
      </c>
      <c r="N206" s="1">
        <f>VLOOKUP(B206,'Razzball Projections'!$B$2:$W$322,12,FALSE)</f>
        <v>4</v>
      </c>
      <c r="O206" s="1">
        <f>VLOOKUP(B206,'Razzball Projections'!$B$2:$W$322,13,FALSE)</f>
        <v>1</v>
      </c>
      <c r="P206" s="1">
        <f>VLOOKUP(B206,'Razzball Projections'!$B$2:$W$322,14,FALSE)</f>
        <v>13</v>
      </c>
      <c r="Q206" s="1">
        <f>VLOOKUP(B206,'Razzball Projections'!$B$2:$W$322,15,FALSE)</f>
        <v>76</v>
      </c>
      <c r="R206" s="1">
        <f>VLOOKUP(B206,'Razzball Projections'!$B$2:$W$322,16,FALSE)</f>
        <v>0</v>
      </c>
      <c r="S206" s="8">
        <f>VLOOKUP(B206,'Razzball Projections'!$B$2:$W$322,17,FALSE)</f>
        <v>82.9</v>
      </c>
      <c r="T206" s="8">
        <f>VLOOKUP(B206,'Razzball Projections'!$B$2:$W$322,18,FALSE)</f>
        <v>89.4</v>
      </c>
      <c r="U206" s="8">
        <f>VLOOKUP(B206,'Razzball Projections'!$B$2:$W$322,19,FALSE)</f>
        <v>95.9</v>
      </c>
      <c r="V206" s="7">
        <f>VLOOKUP(B206,'Razzball Projections'!$B$2:$W$322,20,FALSE)</f>
        <v>2</v>
      </c>
      <c r="W206" s="7">
        <f>VLOOKUP(B206,'Razzball Projections'!$B$2:$W$322,21,FALSE)</f>
        <v>2</v>
      </c>
      <c r="X206" s="7">
        <f>VLOOKUP(B206,'Razzball Projections'!$B$2:$W$322,22,FALSE)</f>
        <v>2</v>
      </c>
    </row>
    <row r="207" spans="1:24">
      <c r="A207" s="6">
        <v>205</v>
      </c>
      <c r="B207" s="3" t="str">
        <f>'Razzball Projections'!B206</f>
        <v>Eddie Royal</v>
      </c>
      <c r="C207" s="1" t="str">
        <f>VLOOKUP(B207,'Razzball Projections'!$B$2:$W$322,2,FALSE)</f>
        <v>WR</v>
      </c>
      <c r="D207" s="1" t="str">
        <f>VLOOKUP(B207,'Razzball Projections'!$B$2:$W$322,3,FALSE)</f>
        <v>SD</v>
      </c>
      <c r="E207" s="4">
        <f>VLOOKUP(B207,'Cheat Sheet'!$B$3:$E$323,4,FALSE)</f>
        <v>0</v>
      </c>
      <c r="F207" s="1">
        <f>VLOOKUP(B207,'Razzball Projections'!$B$2:$W$322,4,FALSE)</f>
        <v>0</v>
      </c>
      <c r="G207" s="1">
        <f>VLOOKUP(B207,'Razzball Projections'!$B$2:$W$322,5,FALSE)</f>
        <v>0</v>
      </c>
      <c r="H207" s="1">
        <f>VLOOKUP(B207,'Razzball Projections'!$B$2:$W$322,6,FALSE)</f>
        <v>0</v>
      </c>
      <c r="I207" s="1">
        <f>VLOOKUP(B207,'Razzball Projections'!$B$2:$W$322,7,FALSE)</f>
        <v>0</v>
      </c>
      <c r="J207" s="1">
        <f>VLOOKUP(B207,'Razzball Projections'!$B$2:$W$322,8,FALSE)</f>
        <v>0</v>
      </c>
      <c r="K207" s="1">
        <f>VLOOKUP(B207,'Razzball Projections'!$B$2:$W$322,9,FALSE)</f>
        <v>0</v>
      </c>
      <c r="L207" s="1">
        <f>VLOOKUP(B207,'Razzball Projections'!$B$2:$W$322,10,FALSE)</f>
        <v>2</v>
      </c>
      <c r="M207" s="1">
        <f>VLOOKUP(B207,'Razzball Projections'!$B$2:$W$322,11,FALSE)</f>
        <v>7</v>
      </c>
      <c r="N207" s="1">
        <f>VLOOKUP(B207,'Razzball Projections'!$B$2:$W$322,12,FALSE)</f>
        <v>0</v>
      </c>
      <c r="O207" s="1">
        <f>VLOOKUP(B207,'Razzball Projections'!$B$2:$W$322,13,FALSE)</f>
        <v>1</v>
      </c>
      <c r="P207" s="1">
        <f>VLOOKUP(B207,'Razzball Projections'!$B$2:$W$322,14,FALSE)</f>
        <v>40</v>
      </c>
      <c r="Q207" s="1">
        <f>VLOOKUP(B207,'Razzball Projections'!$B$2:$W$322,15,FALSE)</f>
        <v>470</v>
      </c>
      <c r="R207" s="1">
        <f>VLOOKUP(B207,'Razzball Projections'!$B$2:$W$322,16,FALSE)</f>
        <v>2</v>
      </c>
      <c r="S207" s="8">
        <f>VLOOKUP(B207,'Razzball Projections'!$B$2:$W$322,17,FALSE)</f>
        <v>56.25</v>
      </c>
      <c r="T207" s="8">
        <f>VLOOKUP(B207,'Razzball Projections'!$B$2:$W$322,18,FALSE)</f>
        <v>76</v>
      </c>
      <c r="U207" s="8">
        <f>VLOOKUP(B207,'Razzball Projections'!$B$2:$W$322,19,FALSE)</f>
        <v>95.75</v>
      </c>
      <c r="V207" s="7">
        <f>VLOOKUP(B207,'Razzball Projections'!$B$2:$W$322,20,FALSE)</f>
        <v>0</v>
      </c>
      <c r="W207" s="7">
        <f>VLOOKUP(B207,'Razzball Projections'!$B$2:$W$322,21,FALSE)</f>
        <v>0</v>
      </c>
      <c r="X207" s="7">
        <f>VLOOKUP(B207,'Razzball Projections'!$B$2:$W$322,22,FALSE)</f>
        <v>0</v>
      </c>
    </row>
    <row r="208" spans="1:24">
      <c r="A208" s="6">
        <v>206</v>
      </c>
      <c r="B208" s="3" t="str">
        <f>'Razzball Projections'!B207</f>
        <v>Zach Miller</v>
      </c>
      <c r="C208" s="1" t="str">
        <f>VLOOKUP(B208,'Razzball Projections'!$B$2:$W$322,2,FALSE)</f>
        <v>TE</v>
      </c>
      <c r="D208" s="1" t="str">
        <f>VLOOKUP(B208,'Razzball Projections'!$B$2:$W$322,3,FALSE)</f>
        <v>SEA</v>
      </c>
      <c r="E208" s="4">
        <f>VLOOKUP(B208,'Cheat Sheet'!$B$3:$E$323,4,FALSE)</f>
        <v>0</v>
      </c>
      <c r="F208" s="1">
        <f>VLOOKUP(B208,'Razzball Projections'!$B$2:$W$322,4,FALSE)</f>
        <v>0</v>
      </c>
      <c r="G208" s="1">
        <f>VLOOKUP(B208,'Razzball Projections'!$B$2:$W$322,5,FALSE)</f>
        <v>0</v>
      </c>
      <c r="H208" s="1">
        <f>VLOOKUP(B208,'Razzball Projections'!$B$2:$W$322,6,FALSE)</f>
        <v>0</v>
      </c>
      <c r="I208" s="1">
        <f>VLOOKUP(B208,'Razzball Projections'!$B$2:$W$322,7,FALSE)</f>
        <v>0</v>
      </c>
      <c r="J208" s="1">
        <f>VLOOKUP(B208,'Razzball Projections'!$B$2:$W$322,8,FALSE)</f>
        <v>0</v>
      </c>
      <c r="K208" s="1">
        <f>VLOOKUP(B208,'Razzball Projections'!$B$2:$W$322,9,FALSE)</f>
        <v>0</v>
      </c>
      <c r="L208" s="1">
        <f>VLOOKUP(B208,'Razzball Projections'!$B$2:$W$322,10,FALSE)</f>
        <v>0</v>
      </c>
      <c r="M208" s="1">
        <f>VLOOKUP(B208,'Razzball Projections'!$B$2:$W$322,11,FALSE)</f>
        <v>0</v>
      </c>
      <c r="N208" s="1">
        <f>VLOOKUP(B208,'Razzball Projections'!$B$2:$W$322,12,FALSE)</f>
        <v>0</v>
      </c>
      <c r="O208" s="1">
        <f>VLOOKUP(B208,'Razzball Projections'!$B$2:$W$322,13,FALSE)</f>
        <v>0</v>
      </c>
      <c r="P208" s="1">
        <f>VLOOKUP(B208,'Razzball Projections'!$B$2:$W$322,14,FALSE)</f>
        <v>36</v>
      </c>
      <c r="Q208" s="1">
        <f>VLOOKUP(B208,'Razzball Projections'!$B$2:$W$322,15,FALSE)</f>
        <v>389</v>
      </c>
      <c r="R208" s="1">
        <f>VLOOKUP(B208,'Razzball Projections'!$B$2:$W$322,16,FALSE)</f>
        <v>3</v>
      </c>
      <c r="S208" s="8">
        <f>VLOOKUP(B208,'Razzball Projections'!$B$2:$W$322,17,FALSE)</f>
        <v>59.3</v>
      </c>
      <c r="T208" s="8">
        <f>VLOOKUP(B208,'Razzball Projections'!$B$2:$W$322,18,FALSE)</f>
        <v>77.3</v>
      </c>
      <c r="U208" s="8">
        <f>VLOOKUP(B208,'Razzball Projections'!$B$2:$W$322,19,FALSE)</f>
        <v>95.3</v>
      </c>
      <c r="V208" s="7">
        <f>VLOOKUP(B208,'Razzball Projections'!$B$2:$W$322,20,FALSE)</f>
        <v>0</v>
      </c>
      <c r="W208" s="7">
        <f>VLOOKUP(B208,'Razzball Projections'!$B$2:$W$322,21,FALSE)</f>
        <v>0</v>
      </c>
      <c r="X208" s="7">
        <f>VLOOKUP(B208,'Razzball Projections'!$B$2:$W$322,22,FALSE)</f>
        <v>0</v>
      </c>
    </row>
    <row r="209" spans="1:24">
      <c r="A209" s="6">
        <v>207</v>
      </c>
      <c r="B209" s="3" t="str">
        <f>'Razzball Projections'!B208</f>
        <v>Mychal Rivera</v>
      </c>
      <c r="C209" s="1" t="str">
        <f>VLOOKUP(B209,'Razzball Projections'!$B$2:$W$322,2,FALSE)</f>
        <v>TE</v>
      </c>
      <c r="D209" s="1" t="str">
        <f>VLOOKUP(B209,'Razzball Projections'!$B$2:$W$322,3,FALSE)</f>
        <v>OAK</v>
      </c>
      <c r="E209" s="4">
        <f>VLOOKUP(B209,'Cheat Sheet'!$B$3:$E$323,4,FALSE)</f>
        <v>0</v>
      </c>
      <c r="F209" s="1">
        <f>VLOOKUP(B209,'Razzball Projections'!$B$2:$W$322,4,FALSE)</f>
        <v>0</v>
      </c>
      <c r="G209" s="1">
        <f>VLOOKUP(B209,'Razzball Projections'!$B$2:$W$322,5,FALSE)</f>
        <v>0</v>
      </c>
      <c r="H209" s="1">
        <f>VLOOKUP(B209,'Razzball Projections'!$B$2:$W$322,6,FALSE)</f>
        <v>0</v>
      </c>
      <c r="I209" s="1">
        <f>VLOOKUP(B209,'Razzball Projections'!$B$2:$W$322,7,FALSE)</f>
        <v>0</v>
      </c>
      <c r="J209" s="1">
        <f>VLOOKUP(B209,'Razzball Projections'!$B$2:$W$322,8,FALSE)</f>
        <v>0</v>
      </c>
      <c r="K209" s="1">
        <f>VLOOKUP(B209,'Razzball Projections'!$B$2:$W$322,9,FALSE)</f>
        <v>0</v>
      </c>
      <c r="L209" s="1">
        <f>VLOOKUP(B209,'Razzball Projections'!$B$2:$W$322,10,FALSE)</f>
        <v>0</v>
      </c>
      <c r="M209" s="1">
        <f>VLOOKUP(B209,'Razzball Projections'!$B$2:$W$322,11,FALSE)</f>
        <v>0</v>
      </c>
      <c r="N209" s="1">
        <f>VLOOKUP(B209,'Razzball Projections'!$B$2:$W$322,12,FALSE)</f>
        <v>0</v>
      </c>
      <c r="O209" s="1">
        <f>VLOOKUP(B209,'Razzball Projections'!$B$2:$W$322,13,FALSE)</f>
        <v>0</v>
      </c>
      <c r="P209" s="1">
        <f>VLOOKUP(B209,'Razzball Projections'!$B$2:$W$322,14,FALSE)</f>
        <v>36</v>
      </c>
      <c r="Q209" s="1">
        <f>VLOOKUP(B209,'Razzball Projections'!$B$2:$W$322,15,FALSE)</f>
        <v>411</v>
      </c>
      <c r="R209" s="1">
        <f>VLOOKUP(B209,'Razzball Projections'!$B$2:$W$322,16,FALSE)</f>
        <v>3</v>
      </c>
      <c r="S209" s="8">
        <f>VLOOKUP(B209,'Razzball Projections'!$B$2:$W$322,17,FALSE)</f>
        <v>57.9</v>
      </c>
      <c r="T209" s="8">
        <f>VLOOKUP(B209,'Razzball Projections'!$B$2:$W$322,18,FALSE)</f>
        <v>75.900000000000006</v>
      </c>
      <c r="U209" s="8">
        <f>VLOOKUP(B209,'Razzball Projections'!$B$2:$W$322,19,FALSE)</f>
        <v>93.9</v>
      </c>
      <c r="V209" s="7">
        <f>VLOOKUP(B209,'Razzball Projections'!$B$2:$W$322,20,FALSE)</f>
        <v>0</v>
      </c>
      <c r="W209" s="7">
        <f>VLOOKUP(B209,'Razzball Projections'!$B$2:$W$322,21,FALSE)</f>
        <v>0</v>
      </c>
      <c r="X209" s="7">
        <f>VLOOKUP(B209,'Razzball Projections'!$B$2:$W$322,22,FALSE)</f>
        <v>0</v>
      </c>
    </row>
    <row r="210" spans="1:24">
      <c r="A210" s="6">
        <v>208</v>
      </c>
      <c r="B210" s="3" t="str">
        <f>'Razzball Projections'!B209</f>
        <v>Marcel Reece</v>
      </c>
      <c r="C210" s="1" t="str">
        <f>VLOOKUP(B210,'Razzball Projections'!$B$2:$W$322,2,FALSE)</f>
        <v>RB</v>
      </c>
      <c r="D210" s="1" t="str">
        <f>VLOOKUP(B210,'Razzball Projections'!$B$2:$W$322,3,FALSE)</f>
        <v>OAK</v>
      </c>
      <c r="E210" s="4">
        <f>VLOOKUP(B210,'Cheat Sheet'!$B$3:$E$323,4,FALSE)</f>
        <v>0</v>
      </c>
      <c r="F210" s="1">
        <f>VLOOKUP(B210,'Razzball Projections'!$B$2:$W$322,4,FALSE)</f>
        <v>0</v>
      </c>
      <c r="G210" s="1">
        <f>VLOOKUP(B210,'Razzball Projections'!$B$2:$W$322,5,FALSE)</f>
        <v>0</v>
      </c>
      <c r="H210" s="1">
        <f>VLOOKUP(B210,'Razzball Projections'!$B$2:$W$322,6,FALSE)</f>
        <v>0</v>
      </c>
      <c r="I210" s="1">
        <f>VLOOKUP(B210,'Razzball Projections'!$B$2:$W$322,7,FALSE)</f>
        <v>0</v>
      </c>
      <c r="J210" s="1">
        <f>VLOOKUP(B210,'Razzball Projections'!$B$2:$W$322,8,FALSE)</f>
        <v>0</v>
      </c>
      <c r="K210" s="1">
        <f>VLOOKUP(B210,'Razzball Projections'!$B$2:$W$322,9,FALSE)</f>
        <v>0</v>
      </c>
      <c r="L210" s="1">
        <f>VLOOKUP(B210,'Razzball Projections'!$B$2:$W$322,10,FALSE)</f>
        <v>43</v>
      </c>
      <c r="M210" s="1">
        <f>VLOOKUP(B210,'Razzball Projections'!$B$2:$W$322,11,FALSE)</f>
        <v>197</v>
      </c>
      <c r="N210" s="1">
        <f>VLOOKUP(B210,'Razzball Projections'!$B$2:$W$322,12,FALSE)</f>
        <v>2</v>
      </c>
      <c r="O210" s="1">
        <f>VLOOKUP(B210,'Razzball Projections'!$B$2:$W$322,13,FALSE)</f>
        <v>0</v>
      </c>
      <c r="P210" s="1">
        <f>VLOOKUP(B210,'Razzball Projections'!$B$2:$W$322,14,FALSE)</f>
        <v>32</v>
      </c>
      <c r="Q210" s="1">
        <f>VLOOKUP(B210,'Razzball Projections'!$B$2:$W$322,15,FALSE)</f>
        <v>284</v>
      </c>
      <c r="R210" s="1">
        <f>VLOOKUP(B210,'Razzball Projections'!$B$2:$W$322,16,FALSE)</f>
        <v>1</v>
      </c>
      <c r="S210" s="8">
        <f>VLOOKUP(B210,'Razzball Projections'!$B$2:$W$322,17,FALSE)</f>
        <v>61.9</v>
      </c>
      <c r="T210" s="8">
        <f>VLOOKUP(B210,'Razzball Projections'!$B$2:$W$322,18,FALSE)</f>
        <v>77.650000000000006</v>
      </c>
      <c r="U210" s="8">
        <f>VLOOKUP(B210,'Razzball Projections'!$B$2:$W$322,19,FALSE)</f>
        <v>93.4</v>
      </c>
      <c r="V210" s="7">
        <f>VLOOKUP(B210,'Razzball Projections'!$B$2:$W$322,20,FALSE)</f>
        <v>0</v>
      </c>
      <c r="W210" s="7">
        <f>VLOOKUP(B210,'Razzball Projections'!$B$2:$W$322,21,FALSE)</f>
        <v>0</v>
      </c>
      <c r="X210" s="7">
        <f>VLOOKUP(B210,'Razzball Projections'!$B$2:$W$322,22,FALSE)</f>
        <v>0</v>
      </c>
    </row>
    <row r="211" spans="1:24">
      <c r="A211" s="6">
        <v>209</v>
      </c>
      <c r="B211" s="3" t="str">
        <f>'Razzball Projections'!B210</f>
        <v>Charles Sims</v>
      </c>
      <c r="C211" s="1" t="str">
        <f>VLOOKUP(B211,'Razzball Projections'!$B$2:$W$322,2,FALSE)</f>
        <v>RB</v>
      </c>
      <c r="D211" s="1" t="str">
        <f>VLOOKUP(B211,'Razzball Projections'!$B$2:$W$322,3,FALSE)</f>
        <v>TB</v>
      </c>
      <c r="E211" s="4">
        <f>VLOOKUP(B211,'Cheat Sheet'!$B$3:$E$323,4,FALSE)</f>
        <v>0</v>
      </c>
      <c r="F211" s="1">
        <f>VLOOKUP(B211,'Razzball Projections'!$B$2:$W$322,4,FALSE)</f>
        <v>0</v>
      </c>
      <c r="G211" s="1">
        <f>VLOOKUP(B211,'Razzball Projections'!$B$2:$W$322,5,FALSE)</f>
        <v>0</v>
      </c>
      <c r="H211" s="1">
        <f>VLOOKUP(B211,'Razzball Projections'!$B$2:$W$322,6,FALSE)</f>
        <v>0</v>
      </c>
      <c r="I211" s="1">
        <f>VLOOKUP(B211,'Razzball Projections'!$B$2:$W$322,7,FALSE)</f>
        <v>0</v>
      </c>
      <c r="J211" s="1">
        <f>VLOOKUP(B211,'Razzball Projections'!$B$2:$W$322,8,FALSE)</f>
        <v>0</v>
      </c>
      <c r="K211" s="1">
        <f>VLOOKUP(B211,'Razzball Projections'!$B$2:$W$322,9,FALSE)</f>
        <v>0</v>
      </c>
      <c r="L211" s="1">
        <f>VLOOKUP(B211,'Razzball Projections'!$B$2:$W$322,10,FALSE)</f>
        <v>78</v>
      </c>
      <c r="M211" s="1">
        <f>VLOOKUP(B211,'Razzball Projections'!$B$2:$W$322,11,FALSE)</f>
        <v>352</v>
      </c>
      <c r="N211" s="1">
        <f>VLOOKUP(B211,'Razzball Projections'!$B$2:$W$322,12,FALSE)</f>
        <v>2</v>
      </c>
      <c r="O211" s="1">
        <f>VLOOKUP(B211,'Razzball Projections'!$B$2:$W$322,13,FALSE)</f>
        <v>1</v>
      </c>
      <c r="P211" s="1">
        <f>VLOOKUP(B211,'Razzball Projections'!$B$2:$W$322,14,FALSE)</f>
        <v>25</v>
      </c>
      <c r="Q211" s="1">
        <f>VLOOKUP(B211,'Razzball Projections'!$B$2:$W$322,15,FALSE)</f>
        <v>190</v>
      </c>
      <c r="R211" s="1">
        <f>VLOOKUP(B211,'Razzball Projections'!$B$2:$W$322,16,FALSE)</f>
        <v>1</v>
      </c>
      <c r="S211" s="8">
        <f>VLOOKUP(B211,'Razzball Projections'!$B$2:$W$322,17,FALSE)</f>
        <v>68.2</v>
      </c>
      <c r="T211" s="8">
        <f>VLOOKUP(B211,'Razzball Projections'!$B$2:$W$322,18,FALSE)</f>
        <v>80.7</v>
      </c>
      <c r="U211" s="8">
        <f>VLOOKUP(B211,'Razzball Projections'!$B$2:$W$322,19,FALSE)</f>
        <v>93.2</v>
      </c>
      <c r="V211" s="7">
        <f>VLOOKUP(B211,'Razzball Projections'!$B$2:$W$322,20,FALSE)</f>
        <v>1</v>
      </c>
      <c r="W211" s="7">
        <f>VLOOKUP(B211,'Razzball Projections'!$B$2:$W$322,21,FALSE)</f>
        <v>0</v>
      </c>
      <c r="X211" s="7">
        <f>VLOOKUP(B211,'Razzball Projections'!$B$2:$W$322,22,FALSE)</f>
        <v>0</v>
      </c>
    </row>
    <row r="212" spans="1:24">
      <c r="A212" s="6">
        <v>210</v>
      </c>
      <c r="B212" s="3" t="str">
        <f>'Razzball Projections'!B211</f>
        <v>Greg Little</v>
      </c>
      <c r="C212" s="1" t="str">
        <f>VLOOKUP(B212,'Razzball Projections'!$B$2:$W$322,2,FALSE)</f>
        <v>WR</v>
      </c>
      <c r="D212" s="1" t="str">
        <f>VLOOKUP(B212,'Razzball Projections'!$B$2:$W$322,3,FALSE)</f>
        <v>OAK</v>
      </c>
      <c r="E212" s="4">
        <f>VLOOKUP(B212,'Cheat Sheet'!$B$3:$E$323,4,FALSE)</f>
        <v>0</v>
      </c>
      <c r="F212" s="1">
        <f>VLOOKUP(B212,'Razzball Projections'!$B$2:$W$322,4,FALSE)</f>
        <v>0</v>
      </c>
      <c r="G212" s="1">
        <f>VLOOKUP(B212,'Razzball Projections'!$B$2:$W$322,5,FALSE)</f>
        <v>0</v>
      </c>
      <c r="H212" s="1">
        <f>VLOOKUP(B212,'Razzball Projections'!$B$2:$W$322,6,FALSE)</f>
        <v>0</v>
      </c>
      <c r="I212" s="1">
        <f>VLOOKUP(B212,'Razzball Projections'!$B$2:$W$322,7,FALSE)</f>
        <v>0</v>
      </c>
      <c r="J212" s="1">
        <f>VLOOKUP(B212,'Razzball Projections'!$B$2:$W$322,8,FALSE)</f>
        <v>0</v>
      </c>
      <c r="K212" s="1">
        <f>VLOOKUP(B212,'Razzball Projections'!$B$2:$W$322,9,FALSE)</f>
        <v>0</v>
      </c>
      <c r="L212" s="1">
        <f>VLOOKUP(B212,'Razzball Projections'!$B$2:$W$322,10,FALSE)</f>
        <v>0</v>
      </c>
      <c r="M212" s="1">
        <f>VLOOKUP(B212,'Razzball Projections'!$B$2:$W$322,11,FALSE)</f>
        <v>0</v>
      </c>
      <c r="N212" s="1">
        <f>VLOOKUP(B212,'Razzball Projections'!$B$2:$W$322,12,FALSE)</f>
        <v>0</v>
      </c>
      <c r="O212" s="1">
        <f>VLOOKUP(B212,'Razzball Projections'!$B$2:$W$322,13,FALSE)</f>
        <v>0</v>
      </c>
      <c r="P212" s="1">
        <f>VLOOKUP(B212,'Razzball Projections'!$B$2:$W$322,14,FALSE)</f>
        <v>34</v>
      </c>
      <c r="Q212" s="1">
        <f>VLOOKUP(B212,'Razzball Projections'!$B$2:$W$322,15,FALSE)</f>
        <v>471</v>
      </c>
      <c r="R212" s="1">
        <f>VLOOKUP(B212,'Razzball Projections'!$B$2:$W$322,16,FALSE)</f>
        <v>2</v>
      </c>
      <c r="S212" s="8">
        <f>VLOOKUP(B212,'Razzball Projections'!$B$2:$W$322,17,FALSE)</f>
        <v>58.46</v>
      </c>
      <c r="T212" s="8">
        <f>VLOOKUP(B212,'Razzball Projections'!$B$2:$W$322,18,FALSE)</f>
        <v>75.66</v>
      </c>
      <c r="U212" s="8">
        <f>VLOOKUP(B212,'Razzball Projections'!$B$2:$W$322,19,FALSE)</f>
        <v>92.86</v>
      </c>
      <c r="V212" s="7">
        <f>VLOOKUP(B212,'Razzball Projections'!$B$2:$W$322,20,FALSE)</f>
        <v>0</v>
      </c>
      <c r="W212" s="7">
        <f>VLOOKUP(B212,'Razzball Projections'!$B$2:$W$322,21,FALSE)</f>
        <v>0</v>
      </c>
      <c r="X212" s="7">
        <f>VLOOKUP(B212,'Razzball Projections'!$B$2:$W$322,22,FALSE)</f>
        <v>0</v>
      </c>
    </row>
    <row r="213" spans="1:24">
      <c r="A213" s="6">
        <v>211</v>
      </c>
      <c r="B213" s="3" t="str">
        <f>'Razzball Projections'!B212</f>
        <v>Lance Dunbar</v>
      </c>
      <c r="C213" s="1" t="str">
        <f>VLOOKUP(B213,'Razzball Projections'!$B$2:$W$322,2,FALSE)</f>
        <v>RB</v>
      </c>
      <c r="D213" s="1" t="str">
        <f>VLOOKUP(B213,'Razzball Projections'!$B$2:$W$322,3,FALSE)</f>
        <v>DAL</v>
      </c>
      <c r="E213" s="4">
        <f>VLOOKUP(B213,'Cheat Sheet'!$B$3:$E$323,4,FALSE)</f>
        <v>0</v>
      </c>
      <c r="F213" s="1">
        <f>VLOOKUP(B213,'Razzball Projections'!$B$2:$W$322,4,FALSE)</f>
        <v>0</v>
      </c>
      <c r="G213" s="1">
        <f>VLOOKUP(B213,'Razzball Projections'!$B$2:$W$322,5,FALSE)</f>
        <v>0</v>
      </c>
      <c r="H213" s="1">
        <f>VLOOKUP(B213,'Razzball Projections'!$B$2:$W$322,6,FALSE)</f>
        <v>0</v>
      </c>
      <c r="I213" s="1">
        <f>VLOOKUP(B213,'Razzball Projections'!$B$2:$W$322,7,FALSE)</f>
        <v>0</v>
      </c>
      <c r="J213" s="1">
        <f>VLOOKUP(B213,'Razzball Projections'!$B$2:$W$322,8,FALSE)</f>
        <v>0</v>
      </c>
      <c r="K213" s="1">
        <f>VLOOKUP(B213,'Razzball Projections'!$B$2:$W$322,9,FALSE)</f>
        <v>0</v>
      </c>
      <c r="L213" s="1">
        <f>VLOOKUP(B213,'Razzball Projections'!$B$2:$W$322,10,FALSE)</f>
        <v>71</v>
      </c>
      <c r="M213" s="1">
        <f>VLOOKUP(B213,'Razzball Projections'!$B$2:$W$322,11,FALSE)</f>
        <v>321</v>
      </c>
      <c r="N213" s="1">
        <f>VLOOKUP(B213,'Razzball Projections'!$B$2:$W$322,12,FALSE)</f>
        <v>3</v>
      </c>
      <c r="O213" s="1">
        <f>VLOOKUP(B213,'Razzball Projections'!$B$2:$W$322,13,FALSE)</f>
        <v>0</v>
      </c>
      <c r="P213" s="1">
        <f>VLOOKUP(B213,'Razzball Projections'!$B$2:$W$322,14,FALSE)</f>
        <v>21</v>
      </c>
      <c r="Q213" s="1">
        <f>VLOOKUP(B213,'Razzball Projections'!$B$2:$W$322,15,FALSE)</f>
        <v>166</v>
      </c>
      <c r="R213" s="1">
        <f>VLOOKUP(B213,'Razzball Projections'!$B$2:$W$322,16,FALSE)</f>
        <v>1</v>
      </c>
      <c r="S213" s="8">
        <f>VLOOKUP(B213,'Razzball Projections'!$B$2:$W$322,17,FALSE)</f>
        <v>70.900000000000006</v>
      </c>
      <c r="T213" s="8">
        <f>VLOOKUP(B213,'Razzball Projections'!$B$2:$W$322,18,FALSE)</f>
        <v>81.400000000000006</v>
      </c>
      <c r="U213" s="8">
        <f>VLOOKUP(B213,'Razzball Projections'!$B$2:$W$322,19,FALSE)</f>
        <v>91.9</v>
      </c>
      <c r="V213" s="7">
        <f>VLOOKUP(B213,'Razzball Projections'!$B$2:$W$322,20,FALSE)</f>
        <v>1</v>
      </c>
      <c r="W213" s="7">
        <f>VLOOKUP(B213,'Razzball Projections'!$B$2:$W$322,21,FALSE)</f>
        <v>0</v>
      </c>
      <c r="X213" s="7">
        <f>VLOOKUP(B213,'Razzball Projections'!$B$2:$W$322,22,FALSE)</f>
        <v>0</v>
      </c>
    </row>
    <row r="214" spans="1:24">
      <c r="A214" s="6">
        <v>212</v>
      </c>
      <c r="B214" s="3" t="str">
        <f>'Razzball Projections'!B213</f>
        <v>Jonathan Stewart</v>
      </c>
      <c r="C214" s="1" t="str">
        <f>VLOOKUP(B214,'Razzball Projections'!$B$2:$W$322,2,FALSE)</f>
        <v>RB</v>
      </c>
      <c r="D214" s="1" t="str">
        <f>VLOOKUP(B214,'Razzball Projections'!$B$2:$W$322,3,FALSE)</f>
        <v>CAR</v>
      </c>
      <c r="E214" s="4">
        <f>VLOOKUP(B214,'Cheat Sheet'!$B$3:$E$323,4,FALSE)</f>
        <v>0</v>
      </c>
      <c r="F214" s="1">
        <f>VLOOKUP(B214,'Razzball Projections'!$B$2:$W$322,4,FALSE)</f>
        <v>0</v>
      </c>
      <c r="G214" s="1">
        <f>VLOOKUP(B214,'Razzball Projections'!$B$2:$W$322,5,FALSE)</f>
        <v>0</v>
      </c>
      <c r="H214" s="1">
        <f>VLOOKUP(B214,'Razzball Projections'!$B$2:$W$322,6,FALSE)</f>
        <v>0</v>
      </c>
      <c r="I214" s="1">
        <f>VLOOKUP(B214,'Razzball Projections'!$B$2:$W$322,7,FALSE)</f>
        <v>0</v>
      </c>
      <c r="J214" s="1">
        <f>VLOOKUP(B214,'Razzball Projections'!$B$2:$W$322,8,FALSE)</f>
        <v>0</v>
      </c>
      <c r="K214" s="1">
        <f>VLOOKUP(B214,'Razzball Projections'!$B$2:$W$322,9,FALSE)</f>
        <v>0</v>
      </c>
      <c r="L214" s="1">
        <f>VLOOKUP(B214,'Razzball Projections'!$B$2:$W$322,10,FALSE)</f>
        <v>99</v>
      </c>
      <c r="M214" s="1">
        <f>VLOOKUP(B214,'Razzball Projections'!$B$2:$W$322,11,FALSE)</f>
        <v>397</v>
      </c>
      <c r="N214" s="1">
        <f>VLOOKUP(B214,'Razzball Projections'!$B$2:$W$322,12,FALSE)</f>
        <v>2</v>
      </c>
      <c r="O214" s="1">
        <f>VLOOKUP(B214,'Razzball Projections'!$B$2:$W$322,13,FALSE)</f>
        <v>1</v>
      </c>
      <c r="P214" s="1">
        <f>VLOOKUP(B214,'Razzball Projections'!$B$2:$W$322,14,FALSE)</f>
        <v>20</v>
      </c>
      <c r="Q214" s="1">
        <f>VLOOKUP(B214,'Razzball Projections'!$B$2:$W$322,15,FALSE)</f>
        <v>151</v>
      </c>
      <c r="R214" s="1">
        <f>VLOOKUP(B214,'Razzball Projections'!$B$2:$W$322,16,FALSE)</f>
        <v>1</v>
      </c>
      <c r="S214" s="8">
        <f>VLOOKUP(B214,'Razzball Projections'!$B$2:$W$322,17,FALSE)</f>
        <v>70.8</v>
      </c>
      <c r="T214" s="8">
        <f>VLOOKUP(B214,'Razzball Projections'!$B$2:$W$322,18,FALSE)</f>
        <v>80.8</v>
      </c>
      <c r="U214" s="8">
        <f>VLOOKUP(B214,'Razzball Projections'!$B$2:$W$322,19,FALSE)</f>
        <v>90.8</v>
      </c>
      <c r="V214" s="7">
        <f>VLOOKUP(B214,'Razzball Projections'!$B$2:$W$322,20,FALSE)</f>
        <v>1</v>
      </c>
      <c r="W214" s="7">
        <f>VLOOKUP(B214,'Razzball Projections'!$B$2:$W$322,21,FALSE)</f>
        <v>1</v>
      </c>
      <c r="X214" s="7">
        <f>VLOOKUP(B214,'Razzball Projections'!$B$2:$W$322,22,FALSE)</f>
        <v>1</v>
      </c>
    </row>
    <row r="215" spans="1:24">
      <c r="A215" s="6">
        <v>213</v>
      </c>
      <c r="B215" s="3" t="str">
        <f>'Razzball Projections'!B214</f>
        <v>Jermaine Gresham</v>
      </c>
      <c r="C215" s="1" t="str">
        <f>VLOOKUP(B215,'Razzball Projections'!$B$2:$W$322,2,FALSE)</f>
        <v>TE</v>
      </c>
      <c r="D215" s="1" t="str">
        <f>VLOOKUP(B215,'Razzball Projections'!$B$2:$W$322,3,FALSE)</f>
        <v>CIN</v>
      </c>
      <c r="E215" s="4">
        <f>VLOOKUP(B215,'Cheat Sheet'!$B$3:$E$323,4,FALSE)</f>
        <v>0</v>
      </c>
      <c r="F215" s="1">
        <f>VLOOKUP(B215,'Razzball Projections'!$B$2:$W$322,4,FALSE)</f>
        <v>0</v>
      </c>
      <c r="G215" s="1">
        <f>VLOOKUP(B215,'Razzball Projections'!$B$2:$W$322,5,FALSE)</f>
        <v>0</v>
      </c>
      <c r="H215" s="1">
        <f>VLOOKUP(B215,'Razzball Projections'!$B$2:$W$322,6,FALSE)</f>
        <v>0</v>
      </c>
      <c r="I215" s="1">
        <f>VLOOKUP(B215,'Razzball Projections'!$B$2:$W$322,7,FALSE)</f>
        <v>0</v>
      </c>
      <c r="J215" s="1">
        <f>VLOOKUP(B215,'Razzball Projections'!$B$2:$W$322,8,FALSE)</f>
        <v>0</v>
      </c>
      <c r="K215" s="1">
        <f>VLOOKUP(B215,'Razzball Projections'!$B$2:$W$322,9,FALSE)</f>
        <v>0</v>
      </c>
      <c r="L215" s="1">
        <f>VLOOKUP(B215,'Razzball Projections'!$B$2:$W$322,10,FALSE)</f>
        <v>0</v>
      </c>
      <c r="M215" s="1">
        <f>VLOOKUP(B215,'Razzball Projections'!$B$2:$W$322,11,FALSE)</f>
        <v>0</v>
      </c>
      <c r="N215" s="1">
        <f>VLOOKUP(B215,'Razzball Projections'!$B$2:$W$322,12,FALSE)</f>
        <v>0</v>
      </c>
      <c r="O215" s="1">
        <f>VLOOKUP(B215,'Razzball Projections'!$B$2:$W$322,13,FALSE)</f>
        <v>2</v>
      </c>
      <c r="P215" s="1">
        <f>VLOOKUP(B215,'Razzball Projections'!$B$2:$W$322,14,FALSE)</f>
        <v>36</v>
      </c>
      <c r="Q215" s="1">
        <f>VLOOKUP(B215,'Razzball Projections'!$B$2:$W$322,15,FALSE)</f>
        <v>391</v>
      </c>
      <c r="R215" s="1">
        <f>VLOOKUP(B215,'Razzball Projections'!$B$2:$W$322,16,FALSE)</f>
        <v>3</v>
      </c>
      <c r="S215" s="8">
        <f>VLOOKUP(B215,'Razzball Projections'!$B$2:$W$322,17,FALSE)</f>
        <v>54.7</v>
      </c>
      <c r="T215" s="8">
        <f>VLOOKUP(B215,'Razzball Projections'!$B$2:$W$322,18,FALSE)</f>
        <v>72.7</v>
      </c>
      <c r="U215" s="8">
        <f>VLOOKUP(B215,'Razzball Projections'!$B$2:$W$322,19,FALSE)</f>
        <v>90.7</v>
      </c>
      <c r="V215" s="7">
        <f>VLOOKUP(B215,'Razzball Projections'!$B$2:$W$322,20,FALSE)</f>
        <v>0</v>
      </c>
      <c r="W215" s="7">
        <f>VLOOKUP(B215,'Razzball Projections'!$B$2:$W$322,21,FALSE)</f>
        <v>0</v>
      </c>
      <c r="X215" s="7">
        <f>VLOOKUP(B215,'Razzball Projections'!$B$2:$W$322,22,FALSE)</f>
        <v>0</v>
      </c>
    </row>
    <row r="216" spans="1:24">
      <c r="A216" s="6">
        <v>214</v>
      </c>
      <c r="B216" s="3" t="str">
        <f>'Razzball Projections'!B215</f>
        <v>Davante Adams</v>
      </c>
      <c r="C216" s="1" t="str">
        <f>VLOOKUP(B216,'Razzball Projections'!$B$2:$W$322,2,FALSE)</f>
        <v>WR</v>
      </c>
      <c r="D216" s="1" t="str">
        <f>VLOOKUP(B216,'Razzball Projections'!$B$2:$W$322,3,FALSE)</f>
        <v>GB</v>
      </c>
      <c r="E216" s="4">
        <f>VLOOKUP(B216,'Cheat Sheet'!$B$3:$E$323,4,FALSE)</f>
        <v>0</v>
      </c>
      <c r="F216" s="1">
        <f>VLOOKUP(B216,'Razzball Projections'!$B$2:$W$322,4,FALSE)</f>
        <v>0</v>
      </c>
      <c r="G216" s="1">
        <f>VLOOKUP(B216,'Razzball Projections'!$B$2:$W$322,5,FALSE)</f>
        <v>0</v>
      </c>
      <c r="H216" s="1">
        <f>VLOOKUP(B216,'Razzball Projections'!$B$2:$W$322,6,FALSE)</f>
        <v>0</v>
      </c>
      <c r="I216" s="1">
        <f>VLOOKUP(B216,'Razzball Projections'!$B$2:$W$322,7,FALSE)</f>
        <v>0</v>
      </c>
      <c r="J216" s="1">
        <f>VLOOKUP(B216,'Razzball Projections'!$B$2:$W$322,8,FALSE)</f>
        <v>0</v>
      </c>
      <c r="K216" s="1">
        <f>VLOOKUP(B216,'Razzball Projections'!$B$2:$W$322,9,FALSE)</f>
        <v>0</v>
      </c>
      <c r="L216" s="1">
        <f>VLOOKUP(B216,'Razzball Projections'!$B$2:$W$322,10,FALSE)</f>
        <v>0</v>
      </c>
      <c r="M216" s="1">
        <f>VLOOKUP(B216,'Razzball Projections'!$B$2:$W$322,11,FALSE)</f>
        <v>0</v>
      </c>
      <c r="N216" s="1">
        <f>VLOOKUP(B216,'Razzball Projections'!$B$2:$W$322,12,FALSE)</f>
        <v>0</v>
      </c>
      <c r="O216" s="1">
        <f>VLOOKUP(B216,'Razzball Projections'!$B$2:$W$322,13,FALSE)</f>
        <v>1</v>
      </c>
      <c r="P216" s="1">
        <f>VLOOKUP(B216,'Razzball Projections'!$B$2:$W$322,14,FALSE)</f>
        <v>28</v>
      </c>
      <c r="Q216" s="1">
        <f>VLOOKUP(B216,'Razzball Projections'!$B$2:$W$322,15,FALSE)</f>
        <v>417</v>
      </c>
      <c r="R216" s="1">
        <f>VLOOKUP(B216,'Razzball Projections'!$B$2:$W$322,16,FALSE)</f>
        <v>4</v>
      </c>
      <c r="S216" s="8">
        <f>VLOOKUP(B216,'Razzball Projections'!$B$2:$W$322,17,FALSE)</f>
        <v>61.27</v>
      </c>
      <c r="T216" s="8">
        <f>VLOOKUP(B216,'Razzball Projections'!$B$2:$W$322,18,FALSE)</f>
        <v>75.319999999999993</v>
      </c>
      <c r="U216" s="8">
        <f>VLOOKUP(B216,'Razzball Projections'!$B$2:$W$322,19,FALSE)</f>
        <v>89.37</v>
      </c>
      <c r="V216" s="7">
        <f>VLOOKUP(B216,'Razzball Projections'!$B$2:$W$322,20,FALSE)</f>
        <v>0</v>
      </c>
      <c r="W216" s="7">
        <f>VLOOKUP(B216,'Razzball Projections'!$B$2:$W$322,21,FALSE)</f>
        <v>0</v>
      </c>
      <c r="X216" s="7">
        <f>VLOOKUP(B216,'Razzball Projections'!$B$2:$W$322,22,FALSE)</f>
        <v>0</v>
      </c>
    </row>
    <row r="217" spans="1:24">
      <c r="A217" s="6">
        <v>215</v>
      </c>
      <c r="B217" s="3" t="str">
        <f>'Razzball Projections'!B216</f>
        <v>Mohamed Sanu</v>
      </c>
      <c r="C217" s="1" t="str">
        <f>VLOOKUP(B217,'Razzball Projections'!$B$2:$W$322,2,FALSE)</f>
        <v>WR</v>
      </c>
      <c r="D217" s="1" t="str">
        <f>VLOOKUP(B217,'Razzball Projections'!$B$2:$W$322,3,FALSE)</f>
        <v>CIN</v>
      </c>
      <c r="E217" s="4">
        <f>VLOOKUP(B217,'Cheat Sheet'!$B$3:$E$323,4,FALSE)</f>
        <v>0</v>
      </c>
      <c r="F217" s="1">
        <f>VLOOKUP(B217,'Razzball Projections'!$B$2:$W$322,4,FALSE)</f>
        <v>0</v>
      </c>
      <c r="G217" s="1">
        <f>VLOOKUP(B217,'Razzball Projections'!$B$2:$W$322,5,FALSE)</f>
        <v>0</v>
      </c>
      <c r="H217" s="1">
        <f>VLOOKUP(B217,'Razzball Projections'!$B$2:$W$322,6,FALSE)</f>
        <v>0</v>
      </c>
      <c r="I217" s="1">
        <f>VLOOKUP(B217,'Razzball Projections'!$B$2:$W$322,7,FALSE)</f>
        <v>0</v>
      </c>
      <c r="J217" s="1">
        <f>VLOOKUP(B217,'Razzball Projections'!$B$2:$W$322,8,FALSE)</f>
        <v>0</v>
      </c>
      <c r="K217" s="1">
        <f>VLOOKUP(B217,'Razzball Projections'!$B$2:$W$322,9,FALSE)</f>
        <v>0</v>
      </c>
      <c r="L217" s="1">
        <f>VLOOKUP(B217,'Razzball Projections'!$B$2:$W$322,10,FALSE)</f>
        <v>3</v>
      </c>
      <c r="M217" s="1">
        <f>VLOOKUP(B217,'Razzball Projections'!$B$2:$W$322,11,FALSE)</f>
        <v>12</v>
      </c>
      <c r="N217" s="1">
        <f>VLOOKUP(B217,'Razzball Projections'!$B$2:$W$322,12,FALSE)</f>
        <v>0</v>
      </c>
      <c r="O217" s="1">
        <f>VLOOKUP(B217,'Razzball Projections'!$B$2:$W$322,13,FALSE)</f>
        <v>0</v>
      </c>
      <c r="P217" s="1">
        <f>VLOOKUP(B217,'Razzball Projections'!$B$2:$W$322,14,FALSE)</f>
        <v>36</v>
      </c>
      <c r="Q217" s="1">
        <f>VLOOKUP(B217,'Razzball Projections'!$B$2:$W$322,15,FALSE)</f>
        <v>371</v>
      </c>
      <c r="R217" s="1">
        <f>VLOOKUP(B217,'Razzball Projections'!$B$2:$W$322,16,FALSE)</f>
        <v>2</v>
      </c>
      <c r="S217" s="8">
        <f>VLOOKUP(B217,'Razzball Projections'!$B$2:$W$322,17,FALSE)</f>
        <v>52.74</v>
      </c>
      <c r="T217" s="8">
        <f>VLOOKUP(B217,'Razzball Projections'!$B$2:$W$322,18,FALSE)</f>
        <v>70.739999999999995</v>
      </c>
      <c r="U217" s="8">
        <f>VLOOKUP(B217,'Razzball Projections'!$B$2:$W$322,19,FALSE)</f>
        <v>88.74</v>
      </c>
      <c r="V217" s="7">
        <f>VLOOKUP(B217,'Razzball Projections'!$B$2:$W$322,20,FALSE)</f>
        <v>0</v>
      </c>
      <c r="W217" s="7">
        <f>VLOOKUP(B217,'Razzball Projections'!$B$2:$W$322,21,FALSE)</f>
        <v>0</v>
      </c>
      <c r="X217" s="7">
        <f>VLOOKUP(B217,'Razzball Projections'!$B$2:$W$322,22,FALSE)</f>
        <v>0</v>
      </c>
    </row>
    <row r="218" spans="1:24">
      <c r="A218" s="6">
        <v>216</v>
      </c>
      <c r="B218" s="3" t="str">
        <f>'Razzball Projections'!B217</f>
        <v>Matt Cassel</v>
      </c>
      <c r="C218" s="1" t="str">
        <f>VLOOKUP(B218,'Razzball Projections'!$B$2:$W$322,2,FALSE)</f>
        <v>QB</v>
      </c>
      <c r="D218" s="1" t="str">
        <f>VLOOKUP(B218,'Razzball Projections'!$B$2:$W$322,3,FALSE)</f>
        <v>MIN</v>
      </c>
      <c r="E218" s="4">
        <f>VLOOKUP(B218,'Cheat Sheet'!$B$3:$E$323,4,FALSE)</f>
        <v>0</v>
      </c>
      <c r="F218" s="1">
        <f>VLOOKUP(B218,'Razzball Projections'!$B$2:$W$322,4,FALSE)</f>
        <v>212</v>
      </c>
      <c r="G218" s="1">
        <f>VLOOKUP(B218,'Razzball Projections'!$B$2:$W$322,5,FALSE)</f>
        <v>129</v>
      </c>
      <c r="H218" s="1">
        <f>VLOOKUP(B218,'Razzball Projections'!$B$2:$W$322,6,FALSE)</f>
        <v>60.8</v>
      </c>
      <c r="I218" s="1">
        <f>VLOOKUP(B218,'Razzball Projections'!$B$2:$W$322,7,FALSE)</f>
        <v>1456</v>
      </c>
      <c r="J218" s="1">
        <f>VLOOKUP(B218,'Razzball Projections'!$B$2:$W$322,8,FALSE)</f>
        <v>9</v>
      </c>
      <c r="K218" s="1">
        <f>VLOOKUP(B218,'Razzball Projections'!$B$2:$W$322,9,FALSE)</f>
        <v>5</v>
      </c>
      <c r="L218" s="1">
        <f>VLOOKUP(B218,'Razzball Projections'!$B$2:$W$322,10,FALSE)</f>
        <v>10</v>
      </c>
      <c r="M218" s="1">
        <f>VLOOKUP(B218,'Razzball Projections'!$B$2:$W$322,11,FALSE)</f>
        <v>45</v>
      </c>
      <c r="N218" s="1">
        <f>VLOOKUP(B218,'Razzball Projections'!$B$2:$W$322,12,FALSE)</f>
        <v>0</v>
      </c>
      <c r="O218" s="1">
        <f>VLOOKUP(B218,'Razzball Projections'!$B$2:$W$322,13,FALSE)</f>
        <v>1</v>
      </c>
      <c r="P218" s="1">
        <f>VLOOKUP(B218,'Razzball Projections'!$B$2:$W$322,14,FALSE)</f>
        <v>0</v>
      </c>
      <c r="Q218" s="1">
        <f>VLOOKUP(B218,'Razzball Projections'!$B$2:$W$322,15,FALSE)</f>
        <v>0</v>
      </c>
      <c r="R218" s="1">
        <f>VLOOKUP(B218,'Razzball Projections'!$B$2:$W$322,16,FALSE)</f>
        <v>0</v>
      </c>
      <c r="S218" s="8">
        <f>VLOOKUP(B218,'Razzball Projections'!$B$2:$W$322,17,FALSE)</f>
        <v>87.94</v>
      </c>
      <c r="T218" s="8">
        <f>VLOOKUP(B218,'Razzball Projections'!$B$2:$W$322,18,FALSE)</f>
        <v>87.94</v>
      </c>
      <c r="U218" s="8">
        <f>VLOOKUP(B218,'Razzball Projections'!$B$2:$W$322,19,FALSE)</f>
        <v>87.94</v>
      </c>
      <c r="V218" s="7">
        <f>VLOOKUP(B218,'Razzball Projections'!$B$2:$W$322,20,FALSE)</f>
        <v>0</v>
      </c>
      <c r="W218" s="7">
        <f>VLOOKUP(B218,'Razzball Projections'!$B$2:$W$322,21,FALSE)</f>
        <v>0</v>
      </c>
      <c r="X218" s="7">
        <f>VLOOKUP(B218,'Razzball Projections'!$B$2:$W$322,22,FALSE)</f>
        <v>0</v>
      </c>
    </row>
    <row r="219" spans="1:24">
      <c r="A219" s="6">
        <v>217</v>
      </c>
      <c r="B219" s="3" t="str">
        <f>'Razzball Projections'!B218</f>
        <v>Travis Kelce</v>
      </c>
      <c r="C219" s="1" t="str">
        <f>VLOOKUP(B219,'Razzball Projections'!$B$2:$W$322,2,FALSE)</f>
        <v>TE</v>
      </c>
      <c r="D219" s="1" t="str">
        <f>VLOOKUP(B219,'Razzball Projections'!$B$2:$W$322,3,FALSE)</f>
        <v>KC</v>
      </c>
      <c r="E219" s="4">
        <f>VLOOKUP(B219,'Cheat Sheet'!$B$3:$E$323,4,FALSE)</f>
        <v>0</v>
      </c>
      <c r="F219" s="1">
        <f>VLOOKUP(B219,'Razzball Projections'!$B$2:$W$322,4,FALSE)</f>
        <v>0</v>
      </c>
      <c r="G219" s="1">
        <f>VLOOKUP(B219,'Razzball Projections'!$B$2:$W$322,5,FALSE)</f>
        <v>0</v>
      </c>
      <c r="H219" s="1">
        <f>VLOOKUP(B219,'Razzball Projections'!$B$2:$W$322,6,FALSE)</f>
        <v>0</v>
      </c>
      <c r="I219" s="1">
        <f>VLOOKUP(B219,'Razzball Projections'!$B$2:$W$322,7,FALSE)</f>
        <v>0</v>
      </c>
      <c r="J219" s="1">
        <f>VLOOKUP(B219,'Razzball Projections'!$B$2:$W$322,8,FALSE)</f>
        <v>0</v>
      </c>
      <c r="K219" s="1">
        <f>VLOOKUP(B219,'Razzball Projections'!$B$2:$W$322,9,FALSE)</f>
        <v>0</v>
      </c>
      <c r="L219" s="1">
        <f>VLOOKUP(B219,'Razzball Projections'!$B$2:$W$322,10,FALSE)</f>
        <v>0</v>
      </c>
      <c r="M219" s="1">
        <f>VLOOKUP(B219,'Razzball Projections'!$B$2:$W$322,11,FALSE)</f>
        <v>0</v>
      </c>
      <c r="N219" s="1">
        <f>VLOOKUP(B219,'Razzball Projections'!$B$2:$W$322,12,FALSE)</f>
        <v>0</v>
      </c>
      <c r="O219" s="1">
        <f>VLOOKUP(B219,'Razzball Projections'!$B$2:$W$322,13,FALSE)</f>
        <v>1</v>
      </c>
      <c r="P219" s="1">
        <f>VLOOKUP(B219,'Razzball Projections'!$B$2:$W$322,14,FALSE)</f>
        <v>34</v>
      </c>
      <c r="Q219" s="1">
        <f>VLOOKUP(B219,'Razzball Projections'!$B$2:$W$322,15,FALSE)</f>
        <v>398</v>
      </c>
      <c r="R219" s="1">
        <f>VLOOKUP(B219,'Razzball Projections'!$B$2:$W$322,16,FALSE)</f>
        <v>3</v>
      </c>
      <c r="S219" s="8">
        <f>VLOOKUP(B219,'Razzball Projections'!$B$2:$W$322,17,FALSE)</f>
        <v>53.8</v>
      </c>
      <c r="T219" s="8">
        <f>VLOOKUP(B219,'Razzball Projections'!$B$2:$W$322,18,FALSE)</f>
        <v>70.8</v>
      </c>
      <c r="U219" s="8">
        <f>VLOOKUP(B219,'Razzball Projections'!$B$2:$W$322,19,FALSE)</f>
        <v>87.8</v>
      </c>
      <c r="V219" s="7">
        <f>VLOOKUP(B219,'Razzball Projections'!$B$2:$W$322,20,FALSE)</f>
        <v>0</v>
      </c>
      <c r="W219" s="7">
        <f>VLOOKUP(B219,'Razzball Projections'!$B$2:$W$322,21,FALSE)</f>
        <v>0</v>
      </c>
      <c r="X219" s="7">
        <f>VLOOKUP(B219,'Razzball Projections'!$B$2:$W$322,22,FALSE)</f>
        <v>0</v>
      </c>
    </row>
    <row r="220" spans="1:24">
      <c r="A220" s="6">
        <v>218</v>
      </c>
      <c r="B220" s="3" t="str">
        <f>'Razzball Projections'!B219</f>
        <v>Shonn Greene</v>
      </c>
      <c r="C220" s="1" t="str">
        <f>VLOOKUP(B220,'Razzball Projections'!$B$2:$W$322,2,FALSE)</f>
        <v>RB</v>
      </c>
      <c r="D220" s="1" t="str">
        <f>VLOOKUP(B220,'Razzball Projections'!$B$2:$W$322,3,FALSE)</f>
        <v>TEN</v>
      </c>
      <c r="E220" s="4">
        <f>VLOOKUP(B220,'Cheat Sheet'!$B$3:$E$323,4,FALSE)</f>
        <v>0</v>
      </c>
      <c r="F220" s="1">
        <f>VLOOKUP(B220,'Razzball Projections'!$B$2:$W$322,4,FALSE)</f>
        <v>0</v>
      </c>
      <c r="G220" s="1">
        <f>VLOOKUP(B220,'Razzball Projections'!$B$2:$W$322,5,FALSE)</f>
        <v>0</v>
      </c>
      <c r="H220" s="1">
        <f>VLOOKUP(B220,'Razzball Projections'!$B$2:$W$322,6,FALSE)</f>
        <v>0</v>
      </c>
      <c r="I220" s="1">
        <f>VLOOKUP(B220,'Razzball Projections'!$B$2:$W$322,7,FALSE)</f>
        <v>0</v>
      </c>
      <c r="J220" s="1">
        <f>VLOOKUP(B220,'Razzball Projections'!$B$2:$W$322,8,FALSE)</f>
        <v>0</v>
      </c>
      <c r="K220" s="1">
        <f>VLOOKUP(B220,'Razzball Projections'!$B$2:$W$322,9,FALSE)</f>
        <v>0</v>
      </c>
      <c r="L220" s="1">
        <f>VLOOKUP(B220,'Razzball Projections'!$B$2:$W$322,10,FALSE)</f>
        <v>111</v>
      </c>
      <c r="M220" s="1">
        <f>VLOOKUP(B220,'Razzball Projections'!$B$2:$W$322,11,FALSE)</f>
        <v>467</v>
      </c>
      <c r="N220" s="1">
        <f>VLOOKUP(B220,'Razzball Projections'!$B$2:$W$322,12,FALSE)</f>
        <v>3</v>
      </c>
      <c r="O220" s="1">
        <f>VLOOKUP(B220,'Razzball Projections'!$B$2:$W$322,13,FALSE)</f>
        <v>1</v>
      </c>
      <c r="P220" s="1">
        <f>VLOOKUP(B220,'Razzball Projections'!$B$2:$W$322,14,FALSE)</f>
        <v>16</v>
      </c>
      <c r="Q220" s="1">
        <f>VLOOKUP(B220,'Razzball Projections'!$B$2:$W$322,15,FALSE)</f>
        <v>79</v>
      </c>
      <c r="R220" s="1">
        <f>VLOOKUP(B220,'Razzball Projections'!$B$2:$W$322,16,FALSE)</f>
        <v>0</v>
      </c>
      <c r="S220" s="8">
        <f>VLOOKUP(B220,'Razzball Projections'!$B$2:$W$322,17,FALSE)</f>
        <v>71.599999999999994</v>
      </c>
      <c r="T220" s="8">
        <f>VLOOKUP(B220,'Razzball Projections'!$B$2:$W$322,18,FALSE)</f>
        <v>79.599999999999994</v>
      </c>
      <c r="U220" s="8">
        <f>VLOOKUP(B220,'Razzball Projections'!$B$2:$W$322,19,FALSE)</f>
        <v>87.6</v>
      </c>
      <c r="V220" s="7">
        <f>VLOOKUP(B220,'Razzball Projections'!$B$2:$W$322,20,FALSE)</f>
        <v>1</v>
      </c>
      <c r="W220" s="7">
        <f>VLOOKUP(B220,'Razzball Projections'!$B$2:$W$322,21,FALSE)</f>
        <v>1</v>
      </c>
      <c r="X220" s="7">
        <f>VLOOKUP(B220,'Razzball Projections'!$B$2:$W$322,22,FALSE)</f>
        <v>1</v>
      </c>
    </row>
    <row r="221" spans="1:24">
      <c r="A221" s="6">
        <v>219</v>
      </c>
      <c r="B221" s="3" t="str">
        <f>'Razzball Projections'!B220</f>
        <v>Cole Beasley</v>
      </c>
      <c r="C221" s="1" t="str">
        <f>VLOOKUP(B221,'Razzball Projections'!$B$2:$W$322,2,FALSE)</f>
        <v>WR</v>
      </c>
      <c r="D221" s="1" t="str">
        <f>VLOOKUP(B221,'Razzball Projections'!$B$2:$W$322,3,FALSE)</f>
        <v>DAL</v>
      </c>
      <c r="E221" s="4">
        <f>VLOOKUP(B221,'Cheat Sheet'!$B$3:$E$323,4,FALSE)</f>
        <v>0</v>
      </c>
      <c r="F221" s="1">
        <f>VLOOKUP(B221,'Razzball Projections'!$B$2:$W$322,4,FALSE)</f>
        <v>0</v>
      </c>
      <c r="G221" s="1">
        <f>VLOOKUP(B221,'Razzball Projections'!$B$2:$W$322,5,FALSE)</f>
        <v>0</v>
      </c>
      <c r="H221" s="1">
        <f>VLOOKUP(B221,'Razzball Projections'!$B$2:$W$322,6,FALSE)</f>
        <v>0</v>
      </c>
      <c r="I221" s="1">
        <f>VLOOKUP(B221,'Razzball Projections'!$B$2:$W$322,7,FALSE)</f>
        <v>0</v>
      </c>
      <c r="J221" s="1">
        <f>VLOOKUP(B221,'Razzball Projections'!$B$2:$W$322,8,FALSE)</f>
        <v>0</v>
      </c>
      <c r="K221" s="1">
        <f>VLOOKUP(B221,'Razzball Projections'!$B$2:$W$322,9,FALSE)</f>
        <v>0</v>
      </c>
      <c r="L221" s="1">
        <f>VLOOKUP(B221,'Razzball Projections'!$B$2:$W$322,10,FALSE)</f>
        <v>0</v>
      </c>
      <c r="M221" s="1">
        <f>VLOOKUP(B221,'Razzball Projections'!$B$2:$W$322,11,FALSE)</f>
        <v>0</v>
      </c>
      <c r="N221" s="1">
        <f>VLOOKUP(B221,'Razzball Projections'!$B$2:$W$322,12,FALSE)</f>
        <v>0</v>
      </c>
      <c r="O221" s="1">
        <f>VLOOKUP(B221,'Razzball Projections'!$B$2:$W$322,13,FALSE)</f>
        <v>0</v>
      </c>
      <c r="P221" s="1">
        <f>VLOOKUP(B221,'Razzball Projections'!$B$2:$W$322,14,FALSE)</f>
        <v>36</v>
      </c>
      <c r="Q221" s="1">
        <f>VLOOKUP(B221,'Razzball Projections'!$B$2:$W$322,15,FALSE)</f>
        <v>387</v>
      </c>
      <c r="R221" s="1">
        <f>VLOOKUP(B221,'Razzball Projections'!$B$2:$W$322,16,FALSE)</f>
        <v>2</v>
      </c>
      <c r="S221" s="8">
        <f>VLOOKUP(B221,'Razzball Projections'!$B$2:$W$322,17,FALSE)</f>
        <v>51.26</v>
      </c>
      <c r="T221" s="8">
        <f>VLOOKUP(B221,'Razzball Projections'!$B$2:$W$322,18,FALSE)</f>
        <v>69.260000000000005</v>
      </c>
      <c r="U221" s="8">
        <f>VLOOKUP(B221,'Razzball Projections'!$B$2:$W$322,19,FALSE)</f>
        <v>87.26</v>
      </c>
      <c r="V221" s="7">
        <f>VLOOKUP(B221,'Razzball Projections'!$B$2:$W$322,20,FALSE)</f>
        <v>0</v>
      </c>
      <c r="W221" s="7">
        <f>VLOOKUP(B221,'Razzball Projections'!$B$2:$W$322,21,FALSE)</f>
        <v>0</v>
      </c>
      <c r="X221" s="7">
        <f>VLOOKUP(B221,'Razzball Projections'!$B$2:$W$322,22,FALSE)</f>
        <v>0</v>
      </c>
    </row>
    <row r="222" spans="1:24">
      <c r="A222" s="6">
        <v>220</v>
      </c>
      <c r="B222" s="3" t="str">
        <f>'Razzball Projections'!B221</f>
        <v>Brian Quick</v>
      </c>
      <c r="C222" s="1" t="str">
        <f>VLOOKUP(B222,'Razzball Projections'!$B$2:$W$322,2,FALSE)</f>
        <v>WR</v>
      </c>
      <c r="D222" s="1" t="str">
        <f>VLOOKUP(B222,'Razzball Projections'!$B$2:$W$322,3,FALSE)</f>
        <v>STL</v>
      </c>
      <c r="E222" s="4">
        <f>VLOOKUP(B222,'Cheat Sheet'!$B$3:$E$323,4,FALSE)</f>
        <v>0</v>
      </c>
      <c r="F222" s="1">
        <f>VLOOKUP(B222,'Razzball Projections'!$B$2:$W$322,4,FALSE)</f>
        <v>0</v>
      </c>
      <c r="G222" s="1">
        <f>VLOOKUP(B222,'Razzball Projections'!$B$2:$W$322,5,FALSE)</f>
        <v>0</v>
      </c>
      <c r="H222" s="1">
        <f>VLOOKUP(B222,'Razzball Projections'!$B$2:$W$322,6,FALSE)</f>
        <v>0</v>
      </c>
      <c r="I222" s="1">
        <f>VLOOKUP(B222,'Razzball Projections'!$B$2:$W$322,7,FALSE)</f>
        <v>0</v>
      </c>
      <c r="J222" s="1">
        <f>VLOOKUP(B222,'Razzball Projections'!$B$2:$W$322,8,FALSE)</f>
        <v>0</v>
      </c>
      <c r="K222" s="1">
        <f>VLOOKUP(B222,'Razzball Projections'!$B$2:$W$322,9,FALSE)</f>
        <v>0</v>
      </c>
      <c r="L222" s="1">
        <f>VLOOKUP(B222,'Razzball Projections'!$B$2:$W$322,10,FALSE)</f>
        <v>0</v>
      </c>
      <c r="M222" s="1">
        <f>VLOOKUP(B222,'Razzball Projections'!$B$2:$W$322,11,FALSE)</f>
        <v>0</v>
      </c>
      <c r="N222" s="1">
        <f>VLOOKUP(B222,'Razzball Projections'!$B$2:$W$322,12,FALSE)</f>
        <v>0</v>
      </c>
      <c r="O222" s="1">
        <f>VLOOKUP(B222,'Razzball Projections'!$B$2:$W$322,13,FALSE)</f>
        <v>0</v>
      </c>
      <c r="P222" s="1">
        <f>VLOOKUP(B222,'Razzball Projections'!$B$2:$W$322,14,FALSE)</f>
        <v>28</v>
      </c>
      <c r="Q222" s="1">
        <f>VLOOKUP(B222,'Razzball Projections'!$B$2:$W$322,15,FALSE)</f>
        <v>406</v>
      </c>
      <c r="R222" s="1">
        <f>VLOOKUP(B222,'Razzball Projections'!$B$2:$W$322,16,FALSE)</f>
        <v>3</v>
      </c>
      <c r="S222" s="8">
        <f>VLOOKUP(B222,'Razzball Projections'!$B$2:$W$322,17,FALSE)</f>
        <v>57.43</v>
      </c>
      <c r="T222" s="8">
        <f>VLOOKUP(B222,'Razzball Projections'!$B$2:$W$322,18,FALSE)</f>
        <v>71.430000000000007</v>
      </c>
      <c r="U222" s="8">
        <f>VLOOKUP(B222,'Razzball Projections'!$B$2:$W$322,19,FALSE)</f>
        <v>85.43</v>
      </c>
      <c r="V222" s="7">
        <f>VLOOKUP(B222,'Razzball Projections'!$B$2:$W$322,20,FALSE)</f>
        <v>0</v>
      </c>
      <c r="W222" s="7">
        <f>VLOOKUP(B222,'Razzball Projections'!$B$2:$W$322,21,FALSE)</f>
        <v>0</v>
      </c>
      <c r="X222" s="7">
        <f>VLOOKUP(B222,'Razzball Projections'!$B$2:$W$322,22,FALSE)</f>
        <v>0</v>
      </c>
    </row>
    <row r="223" spans="1:24">
      <c r="A223" s="6">
        <v>221</v>
      </c>
      <c r="B223" s="3" t="str">
        <f>'Razzball Projections'!B222</f>
        <v>Jacoby Jones</v>
      </c>
      <c r="C223" s="1" t="str">
        <f>VLOOKUP(B223,'Razzball Projections'!$B$2:$W$322,2,FALSE)</f>
        <v>WR</v>
      </c>
      <c r="D223" s="1" t="str">
        <f>VLOOKUP(B223,'Razzball Projections'!$B$2:$W$322,3,FALSE)</f>
        <v>BAL</v>
      </c>
      <c r="E223" s="4">
        <f>VLOOKUP(B223,'Cheat Sheet'!$B$3:$E$323,4,FALSE)</f>
        <v>0</v>
      </c>
      <c r="F223" s="1">
        <f>VLOOKUP(B223,'Razzball Projections'!$B$2:$W$322,4,FALSE)</f>
        <v>0</v>
      </c>
      <c r="G223" s="1">
        <f>VLOOKUP(B223,'Razzball Projections'!$B$2:$W$322,5,FALSE)</f>
        <v>0</v>
      </c>
      <c r="H223" s="1">
        <f>VLOOKUP(B223,'Razzball Projections'!$B$2:$W$322,6,FALSE)</f>
        <v>0</v>
      </c>
      <c r="I223" s="1">
        <f>VLOOKUP(B223,'Razzball Projections'!$B$2:$W$322,7,FALSE)</f>
        <v>0</v>
      </c>
      <c r="J223" s="1">
        <f>VLOOKUP(B223,'Razzball Projections'!$B$2:$W$322,8,FALSE)</f>
        <v>0</v>
      </c>
      <c r="K223" s="1">
        <f>VLOOKUP(B223,'Razzball Projections'!$B$2:$W$322,9,FALSE)</f>
        <v>0</v>
      </c>
      <c r="L223" s="1">
        <f>VLOOKUP(B223,'Razzball Projections'!$B$2:$W$322,10,FALSE)</f>
        <v>0</v>
      </c>
      <c r="M223" s="1">
        <f>VLOOKUP(B223,'Razzball Projections'!$B$2:$W$322,11,FALSE)</f>
        <v>0</v>
      </c>
      <c r="N223" s="1">
        <f>VLOOKUP(B223,'Razzball Projections'!$B$2:$W$322,12,FALSE)</f>
        <v>0</v>
      </c>
      <c r="O223" s="1">
        <f>VLOOKUP(B223,'Razzball Projections'!$B$2:$W$322,13,FALSE)</f>
        <v>0</v>
      </c>
      <c r="P223" s="1">
        <f>VLOOKUP(B223,'Razzball Projections'!$B$2:$W$322,14,FALSE)</f>
        <v>31</v>
      </c>
      <c r="Q223" s="1">
        <f>VLOOKUP(B223,'Razzball Projections'!$B$2:$W$322,15,FALSE)</f>
        <v>420</v>
      </c>
      <c r="R223" s="1">
        <f>VLOOKUP(B223,'Razzball Projections'!$B$2:$W$322,16,FALSE)</f>
        <v>2</v>
      </c>
      <c r="S223" s="8">
        <f>VLOOKUP(B223,'Razzball Projections'!$B$2:$W$322,17,FALSE)</f>
        <v>53.99</v>
      </c>
      <c r="T223" s="8">
        <f>VLOOKUP(B223,'Razzball Projections'!$B$2:$W$322,18,FALSE)</f>
        <v>69.69</v>
      </c>
      <c r="U223" s="8">
        <f>VLOOKUP(B223,'Razzball Projections'!$B$2:$W$322,19,FALSE)</f>
        <v>85.39</v>
      </c>
      <c r="V223" s="7">
        <f>VLOOKUP(B223,'Razzball Projections'!$B$2:$W$322,20,FALSE)</f>
        <v>0</v>
      </c>
      <c r="W223" s="7">
        <f>VLOOKUP(B223,'Razzball Projections'!$B$2:$W$322,21,FALSE)</f>
        <v>0</v>
      </c>
      <c r="X223" s="7">
        <f>VLOOKUP(B223,'Razzball Projections'!$B$2:$W$322,22,FALSE)</f>
        <v>0</v>
      </c>
    </row>
    <row r="224" spans="1:24">
      <c r="A224" s="6">
        <v>222</v>
      </c>
      <c r="B224" s="3" t="str">
        <f>'Razzball Projections'!B223</f>
        <v>Coby Fleener</v>
      </c>
      <c r="C224" s="1" t="str">
        <f>VLOOKUP(B224,'Razzball Projections'!$B$2:$W$322,2,FALSE)</f>
        <v>TE</v>
      </c>
      <c r="D224" s="1" t="str">
        <f>VLOOKUP(B224,'Razzball Projections'!$B$2:$W$322,3,FALSE)</f>
        <v>IND</v>
      </c>
      <c r="E224" s="4">
        <f>VLOOKUP(B224,'Cheat Sheet'!$B$3:$E$323,4,FALSE)</f>
        <v>0</v>
      </c>
      <c r="F224" s="1">
        <f>VLOOKUP(B224,'Razzball Projections'!$B$2:$W$322,4,FALSE)</f>
        <v>0</v>
      </c>
      <c r="G224" s="1">
        <f>VLOOKUP(B224,'Razzball Projections'!$B$2:$W$322,5,FALSE)</f>
        <v>0</v>
      </c>
      <c r="H224" s="1">
        <f>VLOOKUP(B224,'Razzball Projections'!$B$2:$W$322,6,FALSE)</f>
        <v>0</v>
      </c>
      <c r="I224" s="1">
        <f>VLOOKUP(B224,'Razzball Projections'!$B$2:$W$322,7,FALSE)</f>
        <v>0</v>
      </c>
      <c r="J224" s="1">
        <f>VLOOKUP(B224,'Razzball Projections'!$B$2:$W$322,8,FALSE)</f>
        <v>0</v>
      </c>
      <c r="K224" s="1">
        <f>VLOOKUP(B224,'Razzball Projections'!$B$2:$W$322,9,FALSE)</f>
        <v>0</v>
      </c>
      <c r="L224" s="1">
        <f>VLOOKUP(B224,'Razzball Projections'!$B$2:$W$322,10,FALSE)</f>
        <v>0</v>
      </c>
      <c r="M224" s="1">
        <f>VLOOKUP(B224,'Razzball Projections'!$B$2:$W$322,11,FALSE)</f>
        <v>0</v>
      </c>
      <c r="N224" s="1">
        <f>VLOOKUP(B224,'Razzball Projections'!$B$2:$W$322,12,FALSE)</f>
        <v>0</v>
      </c>
      <c r="O224" s="1">
        <f>VLOOKUP(B224,'Razzball Projections'!$B$2:$W$322,13,FALSE)</f>
        <v>0</v>
      </c>
      <c r="P224" s="1">
        <f>VLOOKUP(B224,'Razzball Projections'!$B$2:$W$322,14,FALSE)</f>
        <v>32</v>
      </c>
      <c r="Q224" s="1">
        <f>VLOOKUP(B224,'Razzball Projections'!$B$2:$W$322,15,FALSE)</f>
        <v>344</v>
      </c>
      <c r="R224" s="1">
        <f>VLOOKUP(B224,'Razzball Projections'!$B$2:$W$322,16,FALSE)</f>
        <v>3</v>
      </c>
      <c r="S224" s="8">
        <f>VLOOKUP(B224,'Razzball Projections'!$B$2:$W$322,17,FALSE)</f>
        <v>52.4</v>
      </c>
      <c r="T224" s="8">
        <f>VLOOKUP(B224,'Razzball Projections'!$B$2:$W$322,18,FALSE)</f>
        <v>68.400000000000006</v>
      </c>
      <c r="U224" s="8">
        <f>VLOOKUP(B224,'Razzball Projections'!$B$2:$W$322,19,FALSE)</f>
        <v>84.4</v>
      </c>
      <c r="V224" s="7">
        <f>VLOOKUP(B224,'Razzball Projections'!$B$2:$W$322,20,FALSE)</f>
        <v>0</v>
      </c>
      <c r="W224" s="7">
        <f>VLOOKUP(B224,'Razzball Projections'!$B$2:$W$322,21,FALSE)</f>
        <v>0</v>
      </c>
      <c r="X224" s="7">
        <f>VLOOKUP(B224,'Razzball Projections'!$B$2:$W$322,22,FALSE)</f>
        <v>0</v>
      </c>
    </row>
    <row r="225" spans="1:24">
      <c r="A225" s="6">
        <v>223</v>
      </c>
      <c r="B225" s="3" t="str">
        <f>'Razzball Projections'!B224</f>
        <v>Junior Hemingway</v>
      </c>
      <c r="C225" s="1" t="str">
        <f>VLOOKUP(B225,'Razzball Projections'!$B$2:$W$322,2,FALSE)</f>
        <v>WR</v>
      </c>
      <c r="D225" s="1" t="str">
        <f>VLOOKUP(B225,'Razzball Projections'!$B$2:$W$322,3,FALSE)</f>
        <v>KC</v>
      </c>
      <c r="E225" s="4">
        <f>VLOOKUP(B225,'Cheat Sheet'!$B$3:$E$323,4,FALSE)</f>
        <v>0</v>
      </c>
      <c r="F225" s="1">
        <f>VLOOKUP(B225,'Razzball Projections'!$B$2:$W$322,4,FALSE)</f>
        <v>0</v>
      </c>
      <c r="G225" s="1">
        <f>VLOOKUP(B225,'Razzball Projections'!$B$2:$W$322,5,FALSE)</f>
        <v>0</v>
      </c>
      <c r="H225" s="1">
        <f>VLOOKUP(B225,'Razzball Projections'!$B$2:$W$322,6,FALSE)</f>
        <v>0</v>
      </c>
      <c r="I225" s="1">
        <f>VLOOKUP(B225,'Razzball Projections'!$B$2:$W$322,7,FALSE)</f>
        <v>0</v>
      </c>
      <c r="J225" s="1">
        <f>VLOOKUP(B225,'Razzball Projections'!$B$2:$W$322,8,FALSE)</f>
        <v>0</v>
      </c>
      <c r="K225" s="1">
        <f>VLOOKUP(B225,'Razzball Projections'!$B$2:$W$322,9,FALSE)</f>
        <v>0</v>
      </c>
      <c r="L225" s="1">
        <f>VLOOKUP(B225,'Razzball Projections'!$B$2:$W$322,10,FALSE)</f>
        <v>0</v>
      </c>
      <c r="M225" s="1">
        <f>VLOOKUP(B225,'Razzball Projections'!$B$2:$W$322,11,FALSE)</f>
        <v>0</v>
      </c>
      <c r="N225" s="1">
        <f>VLOOKUP(B225,'Razzball Projections'!$B$2:$W$322,12,FALSE)</f>
        <v>0</v>
      </c>
      <c r="O225" s="1">
        <f>VLOOKUP(B225,'Razzball Projections'!$B$2:$W$322,13,FALSE)</f>
        <v>0</v>
      </c>
      <c r="P225" s="1">
        <f>VLOOKUP(B225,'Razzball Projections'!$B$2:$W$322,14,FALSE)</f>
        <v>29</v>
      </c>
      <c r="Q225" s="1">
        <f>VLOOKUP(B225,'Razzball Projections'!$B$2:$W$322,15,FALSE)</f>
        <v>381</v>
      </c>
      <c r="R225" s="1">
        <f>VLOOKUP(B225,'Razzball Projections'!$B$2:$W$322,16,FALSE)</f>
        <v>3</v>
      </c>
      <c r="S225" s="8">
        <f>VLOOKUP(B225,'Razzball Projections'!$B$2:$W$322,17,FALSE)</f>
        <v>54.88</v>
      </c>
      <c r="T225" s="8">
        <f>VLOOKUP(B225,'Razzball Projections'!$B$2:$W$322,18,FALSE)</f>
        <v>69.53</v>
      </c>
      <c r="U225" s="8">
        <f>VLOOKUP(B225,'Razzball Projections'!$B$2:$W$322,19,FALSE)</f>
        <v>84.18</v>
      </c>
      <c r="V225" s="7">
        <f>VLOOKUP(B225,'Razzball Projections'!$B$2:$W$322,20,FALSE)</f>
        <v>0</v>
      </c>
      <c r="W225" s="7">
        <f>VLOOKUP(B225,'Razzball Projections'!$B$2:$W$322,21,FALSE)</f>
        <v>0</v>
      </c>
      <c r="X225" s="7">
        <f>VLOOKUP(B225,'Razzball Projections'!$B$2:$W$322,22,FALSE)</f>
        <v>0</v>
      </c>
    </row>
    <row r="226" spans="1:24">
      <c r="A226" s="6">
        <v>224</v>
      </c>
      <c r="B226" s="3" t="str">
        <f>'Razzball Projections'!B225</f>
        <v>Martavis Bryant</v>
      </c>
      <c r="C226" s="1" t="str">
        <f>VLOOKUP(B226,'Razzball Projections'!$B$2:$W$322,2,FALSE)</f>
        <v>WR</v>
      </c>
      <c r="D226" s="1" t="str">
        <f>VLOOKUP(B226,'Razzball Projections'!$B$2:$W$322,3,FALSE)</f>
        <v>PIT</v>
      </c>
      <c r="E226" s="4">
        <f>VLOOKUP(B226,'Cheat Sheet'!$B$3:$E$323,4,FALSE)</f>
        <v>0</v>
      </c>
      <c r="F226" s="1">
        <f>VLOOKUP(B226,'Razzball Projections'!$B$2:$W$322,4,FALSE)</f>
        <v>0</v>
      </c>
      <c r="G226" s="1">
        <f>VLOOKUP(B226,'Razzball Projections'!$B$2:$W$322,5,FALSE)</f>
        <v>0</v>
      </c>
      <c r="H226" s="1">
        <f>VLOOKUP(B226,'Razzball Projections'!$B$2:$W$322,6,FALSE)</f>
        <v>0</v>
      </c>
      <c r="I226" s="1">
        <f>VLOOKUP(B226,'Razzball Projections'!$B$2:$W$322,7,FALSE)</f>
        <v>0</v>
      </c>
      <c r="J226" s="1">
        <f>VLOOKUP(B226,'Razzball Projections'!$B$2:$W$322,8,FALSE)</f>
        <v>0</v>
      </c>
      <c r="K226" s="1">
        <f>VLOOKUP(B226,'Razzball Projections'!$B$2:$W$322,9,FALSE)</f>
        <v>0</v>
      </c>
      <c r="L226" s="1">
        <f>VLOOKUP(B226,'Razzball Projections'!$B$2:$W$322,10,FALSE)</f>
        <v>0</v>
      </c>
      <c r="M226" s="1">
        <f>VLOOKUP(B226,'Razzball Projections'!$B$2:$W$322,11,FALSE)</f>
        <v>0</v>
      </c>
      <c r="N226" s="1">
        <f>VLOOKUP(B226,'Razzball Projections'!$B$2:$W$322,12,FALSE)</f>
        <v>0</v>
      </c>
      <c r="O226" s="1">
        <f>VLOOKUP(B226,'Razzball Projections'!$B$2:$W$322,13,FALSE)</f>
        <v>0</v>
      </c>
      <c r="P226" s="1">
        <f>VLOOKUP(B226,'Razzball Projections'!$B$2:$W$322,14,FALSE)</f>
        <v>26</v>
      </c>
      <c r="Q226" s="1">
        <f>VLOOKUP(B226,'Razzball Projections'!$B$2:$W$322,15,FALSE)</f>
        <v>413</v>
      </c>
      <c r="R226" s="1">
        <f>VLOOKUP(B226,'Razzball Projections'!$B$2:$W$322,16,FALSE)</f>
        <v>3</v>
      </c>
      <c r="S226" s="8">
        <f>VLOOKUP(B226,'Razzball Projections'!$B$2:$W$322,17,FALSE)</f>
        <v>57.51</v>
      </c>
      <c r="T226" s="8">
        <f>VLOOKUP(B226,'Razzball Projections'!$B$2:$W$322,18,FALSE)</f>
        <v>70.66</v>
      </c>
      <c r="U226" s="8">
        <f>VLOOKUP(B226,'Razzball Projections'!$B$2:$W$322,19,FALSE)</f>
        <v>83.81</v>
      </c>
      <c r="V226" s="7">
        <f>VLOOKUP(B226,'Razzball Projections'!$B$2:$W$322,20,FALSE)</f>
        <v>0</v>
      </c>
      <c r="W226" s="7">
        <f>VLOOKUP(B226,'Razzball Projections'!$B$2:$W$322,21,FALSE)</f>
        <v>0</v>
      </c>
      <c r="X226" s="7">
        <f>VLOOKUP(B226,'Razzball Projections'!$B$2:$W$322,22,FALSE)</f>
        <v>0</v>
      </c>
    </row>
    <row r="227" spans="1:24">
      <c r="A227" s="6">
        <v>225</v>
      </c>
      <c r="B227" s="3" t="str">
        <f>'Razzball Projections'!B226</f>
        <v>Owen Daniels</v>
      </c>
      <c r="C227" s="1" t="str">
        <f>VLOOKUP(B227,'Razzball Projections'!$B$2:$W$322,2,FALSE)</f>
        <v>TE</v>
      </c>
      <c r="D227" s="1" t="str">
        <f>VLOOKUP(B227,'Razzball Projections'!$B$2:$W$322,3,FALSE)</f>
        <v>BAL</v>
      </c>
      <c r="E227" s="4">
        <f>VLOOKUP(B227,'Cheat Sheet'!$B$3:$E$323,4,FALSE)</f>
        <v>0</v>
      </c>
      <c r="F227" s="1">
        <f>VLOOKUP(B227,'Razzball Projections'!$B$2:$W$322,4,FALSE)</f>
        <v>0</v>
      </c>
      <c r="G227" s="1">
        <f>VLOOKUP(B227,'Razzball Projections'!$B$2:$W$322,5,FALSE)</f>
        <v>0</v>
      </c>
      <c r="H227" s="1">
        <f>VLOOKUP(B227,'Razzball Projections'!$B$2:$W$322,6,FALSE)</f>
        <v>0</v>
      </c>
      <c r="I227" s="1">
        <f>VLOOKUP(B227,'Razzball Projections'!$B$2:$W$322,7,FALSE)</f>
        <v>0</v>
      </c>
      <c r="J227" s="1">
        <f>VLOOKUP(B227,'Razzball Projections'!$B$2:$W$322,8,FALSE)</f>
        <v>0</v>
      </c>
      <c r="K227" s="1">
        <f>VLOOKUP(B227,'Razzball Projections'!$B$2:$W$322,9,FALSE)</f>
        <v>0</v>
      </c>
      <c r="L227" s="1">
        <f>VLOOKUP(B227,'Razzball Projections'!$B$2:$W$322,10,FALSE)</f>
        <v>0</v>
      </c>
      <c r="M227" s="1">
        <f>VLOOKUP(B227,'Razzball Projections'!$B$2:$W$322,11,FALSE)</f>
        <v>0</v>
      </c>
      <c r="N227" s="1">
        <f>VLOOKUP(B227,'Razzball Projections'!$B$2:$W$322,12,FALSE)</f>
        <v>0</v>
      </c>
      <c r="O227" s="1">
        <f>VLOOKUP(B227,'Razzball Projections'!$B$2:$W$322,13,FALSE)</f>
        <v>0</v>
      </c>
      <c r="P227" s="1">
        <f>VLOOKUP(B227,'Razzball Projections'!$B$2:$W$322,14,FALSE)</f>
        <v>36</v>
      </c>
      <c r="Q227" s="1">
        <f>VLOOKUP(B227,'Razzball Projections'!$B$2:$W$322,15,FALSE)</f>
        <v>356</v>
      </c>
      <c r="R227" s="1">
        <f>VLOOKUP(B227,'Razzball Projections'!$B$2:$W$322,16,FALSE)</f>
        <v>2</v>
      </c>
      <c r="S227" s="8">
        <f>VLOOKUP(B227,'Razzball Projections'!$B$2:$W$322,17,FALSE)</f>
        <v>47.6</v>
      </c>
      <c r="T227" s="8">
        <f>VLOOKUP(B227,'Razzball Projections'!$B$2:$W$322,18,FALSE)</f>
        <v>65.599999999999994</v>
      </c>
      <c r="U227" s="8">
        <f>VLOOKUP(B227,'Razzball Projections'!$B$2:$W$322,19,FALSE)</f>
        <v>83.6</v>
      </c>
      <c r="V227" s="7">
        <f>VLOOKUP(B227,'Razzball Projections'!$B$2:$W$322,20,FALSE)</f>
        <v>0</v>
      </c>
      <c r="W227" s="7">
        <f>VLOOKUP(B227,'Razzball Projections'!$B$2:$W$322,21,FALSE)</f>
        <v>0</v>
      </c>
      <c r="X227" s="7">
        <f>VLOOKUP(B227,'Razzball Projections'!$B$2:$W$322,22,FALSE)</f>
        <v>0</v>
      </c>
    </row>
    <row r="228" spans="1:24">
      <c r="A228" s="6">
        <v>226</v>
      </c>
      <c r="B228" s="3" t="str">
        <f>'Razzball Projections'!B227</f>
        <v>Tre Mason</v>
      </c>
      <c r="C228" s="1" t="str">
        <f>VLOOKUP(B228,'Razzball Projections'!$B$2:$W$322,2,FALSE)</f>
        <v>RB</v>
      </c>
      <c r="D228" s="1" t="str">
        <f>VLOOKUP(B228,'Razzball Projections'!$B$2:$W$322,3,FALSE)</f>
        <v>STL</v>
      </c>
      <c r="E228" s="4">
        <f>VLOOKUP(B228,'Cheat Sheet'!$B$3:$E$323,4,FALSE)</f>
        <v>0</v>
      </c>
      <c r="F228" s="1">
        <f>VLOOKUP(B228,'Razzball Projections'!$B$2:$W$322,4,FALSE)</f>
        <v>0</v>
      </c>
      <c r="G228" s="1">
        <f>VLOOKUP(B228,'Razzball Projections'!$B$2:$W$322,5,FALSE)</f>
        <v>0</v>
      </c>
      <c r="H228" s="1">
        <f>VLOOKUP(B228,'Razzball Projections'!$B$2:$W$322,6,FALSE)</f>
        <v>0</v>
      </c>
      <c r="I228" s="1">
        <f>VLOOKUP(B228,'Razzball Projections'!$B$2:$W$322,7,FALSE)</f>
        <v>0</v>
      </c>
      <c r="J228" s="1">
        <f>VLOOKUP(B228,'Razzball Projections'!$B$2:$W$322,8,FALSE)</f>
        <v>0</v>
      </c>
      <c r="K228" s="1">
        <f>VLOOKUP(B228,'Razzball Projections'!$B$2:$W$322,9,FALSE)</f>
        <v>0</v>
      </c>
      <c r="L228" s="1">
        <f>VLOOKUP(B228,'Razzball Projections'!$B$2:$W$322,10,FALSE)</f>
        <v>99</v>
      </c>
      <c r="M228" s="1">
        <f>VLOOKUP(B228,'Razzball Projections'!$B$2:$W$322,11,FALSE)</f>
        <v>401</v>
      </c>
      <c r="N228" s="1">
        <f>VLOOKUP(B228,'Razzball Projections'!$B$2:$W$322,12,FALSE)</f>
        <v>4</v>
      </c>
      <c r="O228" s="1">
        <f>VLOOKUP(B228,'Razzball Projections'!$B$2:$W$322,13,FALSE)</f>
        <v>3</v>
      </c>
      <c r="P228" s="1">
        <f>VLOOKUP(B228,'Razzball Projections'!$B$2:$W$322,14,FALSE)</f>
        <v>15</v>
      </c>
      <c r="Q228" s="1">
        <f>VLOOKUP(B228,'Razzball Projections'!$B$2:$W$322,15,FALSE)</f>
        <v>78</v>
      </c>
      <c r="R228" s="1">
        <f>VLOOKUP(B228,'Razzball Projections'!$B$2:$W$322,16,FALSE)</f>
        <v>0</v>
      </c>
      <c r="S228" s="8">
        <f>VLOOKUP(B228,'Razzball Projections'!$B$2:$W$322,17,FALSE)</f>
        <v>65.900000000000006</v>
      </c>
      <c r="T228" s="8">
        <f>VLOOKUP(B228,'Razzball Projections'!$B$2:$W$322,18,FALSE)</f>
        <v>73.400000000000006</v>
      </c>
      <c r="U228" s="8">
        <f>VLOOKUP(B228,'Razzball Projections'!$B$2:$W$322,19,FALSE)</f>
        <v>80.900000000000006</v>
      </c>
      <c r="V228" s="7">
        <f>VLOOKUP(B228,'Razzball Projections'!$B$2:$W$322,20,FALSE)</f>
        <v>3</v>
      </c>
      <c r="W228" s="7">
        <f>VLOOKUP(B228,'Razzball Projections'!$B$2:$W$322,21,FALSE)</f>
        <v>2</v>
      </c>
      <c r="X228" s="7">
        <f>VLOOKUP(B228,'Razzball Projections'!$B$2:$W$322,22,FALSE)</f>
        <v>1</v>
      </c>
    </row>
    <row r="229" spans="1:24">
      <c r="A229" s="6">
        <v>227</v>
      </c>
      <c r="B229" s="3" t="str">
        <f>'Razzball Projections'!B228</f>
        <v>Travaris Cadet</v>
      </c>
      <c r="C229" s="1" t="str">
        <f>VLOOKUP(B229,'Razzball Projections'!$B$2:$W$322,2,FALSE)</f>
        <v>RB</v>
      </c>
      <c r="D229" s="1" t="str">
        <f>VLOOKUP(B229,'Razzball Projections'!$B$2:$W$322,3,FALSE)</f>
        <v>NO</v>
      </c>
      <c r="E229" s="4">
        <f>VLOOKUP(B229,'Cheat Sheet'!$B$3:$E$323,4,FALSE)</f>
        <v>0</v>
      </c>
      <c r="F229" s="1">
        <f>VLOOKUP(B229,'Razzball Projections'!$B$2:$W$322,4,FALSE)</f>
        <v>0</v>
      </c>
      <c r="G229" s="1">
        <f>VLOOKUP(B229,'Razzball Projections'!$B$2:$W$322,5,FALSE)</f>
        <v>0</v>
      </c>
      <c r="H229" s="1">
        <f>VLOOKUP(B229,'Razzball Projections'!$B$2:$W$322,6,FALSE)</f>
        <v>0</v>
      </c>
      <c r="I229" s="1">
        <f>VLOOKUP(B229,'Razzball Projections'!$B$2:$W$322,7,FALSE)</f>
        <v>0</v>
      </c>
      <c r="J229" s="1">
        <f>VLOOKUP(B229,'Razzball Projections'!$B$2:$W$322,8,FALSE)</f>
        <v>0</v>
      </c>
      <c r="K229" s="1">
        <f>VLOOKUP(B229,'Razzball Projections'!$B$2:$W$322,9,FALSE)</f>
        <v>0</v>
      </c>
      <c r="L229" s="1">
        <f>VLOOKUP(B229,'Razzball Projections'!$B$2:$W$322,10,FALSE)</f>
        <v>36</v>
      </c>
      <c r="M229" s="1">
        <f>VLOOKUP(B229,'Razzball Projections'!$B$2:$W$322,11,FALSE)</f>
        <v>147</v>
      </c>
      <c r="N229" s="1">
        <f>VLOOKUP(B229,'Razzball Projections'!$B$2:$W$322,12,FALSE)</f>
        <v>0</v>
      </c>
      <c r="O229" s="1">
        <f>VLOOKUP(B229,'Razzball Projections'!$B$2:$W$322,13,FALSE)</f>
        <v>0</v>
      </c>
      <c r="P229" s="1">
        <f>VLOOKUP(B229,'Razzball Projections'!$B$2:$W$322,14,FALSE)</f>
        <v>31</v>
      </c>
      <c r="Q229" s="1">
        <f>VLOOKUP(B229,'Razzball Projections'!$B$2:$W$322,15,FALSE)</f>
        <v>232</v>
      </c>
      <c r="R229" s="1">
        <f>VLOOKUP(B229,'Razzball Projections'!$B$2:$W$322,16,FALSE)</f>
        <v>2</v>
      </c>
      <c r="S229" s="8">
        <f>VLOOKUP(B229,'Razzball Projections'!$B$2:$W$322,17,FALSE)</f>
        <v>49.3</v>
      </c>
      <c r="T229" s="8">
        <f>VLOOKUP(B229,'Razzball Projections'!$B$2:$W$322,18,FALSE)</f>
        <v>64.8</v>
      </c>
      <c r="U229" s="8">
        <f>VLOOKUP(B229,'Razzball Projections'!$B$2:$W$322,19,FALSE)</f>
        <v>80.3</v>
      </c>
      <c r="V229" s="7">
        <f>VLOOKUP(B229,'Razzball Projections'!$B$2:$W$322,20,FALSE)</f>
        <v>0</v>
      </c>
      <c r="W229" s="7">
        <f>VLOOKUP(B229,'Razzball Projections'!$B$2:$W$322,21,FALSE)</f>
        <v>0</v>
      </c>
      <c r="X229" s="7">
        <f>VLOOKUP(B229,'Razzball Projections'!$B$2:$W$322,22,FALSE)</f>
        <v>0</v>
      </c>
    </row>
    <row r="230" spans="1:24">
      <c r="A230" s="6">
        <v>228</v>
      </c>
      <c r="B230" s="3" t="str">
        <f>'Razzball Projections'!B229</f>
        <v>Jerick McKinnon</v>
      </c>
      <c r="C230" s="1" t="str">
        <f>VLOOKUP(B230,'Razzball Projections'!$B$2:$W$322,2,FALSE)</f>
        <v>RB</v>
      </c>
      <c r="D230" s="1" t="str">
        <f>VLOOKUP(B230,'Razzball Projections'!$B$2:$W$322,3,FALSE)</f>
        <v>MIN</v>
      </c>
      <c r="E230" s="4">
        <f>VLOOKUP(B230,'Cheat Sheet'!$B$3:$E$323,4,FALSE)</f>
        <v>0</v>
      </c>
      <c r="F230" s="1">
        <f>VLOOKUP(B230,'Razzball Projections'!$B$2:$W$322,4,FALSE)</f>
        <v>0</v>
      </c>
      <c r="G230" s="1">
        <f>VLOOKUP(B230,'Razzball Projections'!$B$2:$W$322,5,FALSE)</f>
        <v>0</v>
      </c>
      <c r="H230" s="1">
        <f>VLOOKUP(B230,'Razzball Projections'!$B$2:$W$322,6,FALSE)</f>
        <v>0</v>
      </c>
      <c r="I230" s="1">
        <f>VLOOKUP(B230,'Razzball Projections'!$B$2:$W$322,7,FALSE)</f>
        <v>0</v>
      </c>
      <c r="J230" s="1">
        <f>VLOOKUP(B230,'Razzball Projections'!$B$2:$W$322,8,FALSE)</f>
        <v>0</v>
      </c>
      <c r="K230" s="1">
        <f>VLOOKUP(B230,'Razzball Projections'!$B$2:$W$322,9,FALSE)</f>
        <v>0</v>
      </c>
      <c r="L230" s="1">
        <f>VLOOKUP(B230,'Razzball Projections'!$B$2:$W$322,10,FALSE)</f>
        <v>48</v>
      </c>
      <c r="M230" s="1">
        <f>VLOOKUP(B230,'Razzball Projections'!$B$2:$W$322,11,FALSE)</f>
        <v>214</v>
      </c>
      <c r="N230" s="1">
        <f>VLOOKUP(B230,'Razzball Projections'!$B$2:$W$322,12,FALSE)</f>
        <v>1</v>
      </c>
      <c r="O230" s="1">
        <f>VLOOKUP(B230,'Razzball Projections'!$B$2:$W$322,13,FALSE)</f>
        <v>1</v>
      </c>
      <c r="P230" s="1">
        <f>VLOOKUP(B230,'Razzball Projections'!$B$2:$W$322,14,FALSE)</f>
        <v>28</v>
      </c>
      <c r="Q230" s="1">
        <f>VLOOKUP(B230,'Razzball Projections'!$B$2:$W$322,15,FALSE)</f>
        <v>199</v>
      </c>
      <c r="R230" s="1">
        <f>VLOOKUP(B230,'Razzball Projections'!$B$2:$W$322,16,FALSE)</f>
        <v>1</v>
      </c>
      <c r="S230" s="8">
        <f>VLOOKUP(B230,'Razzball Projections'!$B$2:$W$322,17,FALSE)</f>
        <v>51.7</v>
      </c>
      <c r="T230" s="8">
        <f>VLOOKUP(B230,'Razzball Projections'!$B$2:$W$322,18,FALSE)</f>
        <v>65.7</v>
      </c>
      <c r="U230" s="8">
        <f>VLOOKUP(B230,'Razzball Projections'!$B$2:$W$322,19,FALSE)</f>
        <v>79.7</v>
      </c>
      <c r="V230" s="7">
        <f>VLOOKUP(B230,'Razzball Projections'!$B$2:$W$322,20,FALSE)</f>
        <v>0</v>
      </c>
      <c r="W230" s="7">
        <f>VLOOKUP(B230,'Razzball Projections'!$B$2:$W$322,21,FALSE)</f>
        <v>0</v>
      </c>
      <c r="X230" s="7">
        <f>VLOOKUP(B230,'Razzball Projections'!$B$2:$W$322,22,FALSE)</f>
        <v>0</v>
      </c>
    </row>
    <row r="231" spans="1:24">
      <c r="A231" s="6">
        <v>229</v>
      </c>
      <c r="B231" s="3" t="str">
        <f>'Razzball Projections'!B230</f>
        <v>Brandon Bolden</v>
      </c>
      <c r="C231" s="1" t="str">
        <f>VLOOKUP(B231,'Razzball Projections'!$B$2:$W$322,2,FALSE)</f>
        <v>RB</v>
      </c>
      <c r="D231" s="1" t="str">
        <f>VLOOKUP(B231,'Razzball Projections'!$B$2:$W$322,3,FALSE)</f>
        <v>NE</v>
      </c>
      <c r="E231" s="4">
        <f>VLOOKUP(B231,'Cheat Sheet'!$B$3:$E$323,4,FALSE)</f>
        <v>0</v>
      </c>
      <c r="F231" s="1">
        <f>VLOOKUP(B231,'Razzball Projections'!$B$2:$W$322,4,FALSE)</f>
        <v>0</v>
      </c>
      <c r="G231" s="1">
        <f>VLOOKUP(B231,'Razzball Projections'!$B$2:$W$322,5,FALSE)</f>
        <v>0</v>
      </c>
      <c r="H231" s="1">
        <f>VLOOKUP(B231,'Razzball Projections'!$B$2:$W$322,6,FALSE)</f>
        <v>0</v>
      </c>
      <c r="I231" s="1">
        <f>VLOOKUP(B231,'Razzball Projections'!$B$2:$W$322,7,FALSE)</f>
        <v>0</v>
      </c>
      <c r="J231" s="1">
        <f>VLOOKUP(B231,'Razzball Projections'!$B$2:$W$322,8,FALSE)</f>
        <v>0</v>
      </c>
      <c r="K231" s="1">
        <f>VLOOKUP(B231,'Razzball Projections'!$B$2:$W$322,9,FALSE)</f>
        <v>0</v>
      </c>
      <c r="L231" s="1">
        <f>VLOOKUP(B231,'Razzball Projections'!$B$2:$W$322,10,FALSE)</f>
        <v>99</v>
      </c>
      <c r="M231" s="1">
        <f>VLOOKUP(B231,'Razzball Projections'!$B$2:$W$322,11,FALSE)</f>
        <v>396</v>
      </c>
      <c r="N231" s="1">
        <f>VLOOKUP(B231,'Razzball Projections'!$B$2:$W$322,12,FALSE)</f>
        <v>2</v>
      </c>
      <c r="O231" s="1">
        <f>VLOOKUP(B231,'Razzball Projections'!$B$2:$W$322,13,FALSE)</f>
        <v>0</v>
      </c>
      <c r="P231" s="1">
        <f>VLOOKUP(B231,'Razzball Projections'!$B$2:$W$322,14,FALSE)</f>
        <v>16</v>
      </c>
      <c r="Q231" s="1">
        <f>VLOOKUP(B231,'Razzball Projections'!$B$2:$W$322,15,FALSE)</f>
        <v>92</v>
      </c>
      <c r="R231" s="1">
        <f>VLOOKUP(B231,'Razzball Projections'!$B$2:$W$322,16,FALSE)</f>
        <v>0</v>
      </c>
      <c r="S231" s="8">
        <f>VLOOKUP(B231,'Razzball Projections'!$B$2:$W$322,17,FALSE)</f>
        <v>63.2</v>
      </c>
      <c r="T231" s="8">
        <f>VLOOKUP(B231,'Razzball Projections'!$B$2:$W$322,18,FALSE)</f>
        <v>71.2</v>
      </c>
      <c r="U231" s="8">
        <f>VLOOKUP(B231,'Razzball Projections'!$B$2:$W$322,19,FALSE)</f>
        <v>79.2</v>
      </c>
      <c r="V231" s="7">
        <f>VLOOKUP(B231,'Razzball Projections'!$B$2:$W$322,20,FALSE)</f>
        <v>0</v>
      </c>
      <c r="W231" s="7">
        <f>VLOOKUP(B231,'Razzball Projections'!$B$2:$W$322,21,FALSE)</f>
        <v>0</v>
      </c>
      <c r="X231" s="7">
        <f>VLOOKUP(B231,'Razzball Projections'!$B$2:$W$322,22,FALSE)</f>
        <v>0</v>
      </c>
    </row>
    <row r="232" spans="1:24">
      <c r="A232" s="6">
        <v>230</v>
      </c>
      <c r="B232" s="3" t="str">
        <f>'Razzball Projections'!B231</f>
        <v>Lorenzo Taliaferro</v>
      </c>
      <c r="C232" s="1" t="str">
        <f>VLOOKUP(B232,'Razzball Projections'!$B$2:$W$322,2,FALSE)</f>
        <v>RB</v>
      </c>
      <c r="D232" s="1" t="str">
        <f>VLOOKUP(B232,'Razzball Projections'!$B$2:$W$322,3,FALSE)</f>
        <v>BAL</v>
      </c>
      <c r="E232" s="4">
        <f>VLOOKUP(B232,'Cheat Sheet'!$B$3:$E$323,4,FALSE)</f>
        <v>0</v>
      </c>
      <c r="F232" s="1">
        <f>VLOOKUP(B232,'Razzball Projections'!$B$2:$W$322,4,FALSE)</f>
        <v>0</v>
      </c>
      <c r="G232" s="1">
        <f>VLOOKUP(B232,'Razzball Projections'!$B$2:$W$322,5,FALSE)</f>
        <v>0</v>
      </c>
      <c r="H232" s="1">
        <f>VLOOKUP(B232,'Razzball Projections'!$B$2:$W$322,6,FALSE)</f>
        <v>0</v>
      </c>
      <c r="I232" s="1">
        <f>VLOOKUP(B232,'Razzball Projections'!$B$2:$W$322,7,FALSE)</f>
        <v>0</v>
      </c>
      <c r="J232" s="1">
        <f>VLOOKUP(B232,'Razzball Projections'!$B$2:$W$322,8,FALSE)</f>
        <v>0</v>
      </c>
      <c r="K232" s="1">
        <f>VLOOKUP(B232,'Razzball Projections'!$B$2:$W$322,9,FALSE)</f>
        <v>0</v>
      </c>
      <c r="L232" s="1">
        <f>VLOOKUP(B232,'Razzball Projections'!$B$2:$W$322,10,FALSE)</f>
        <v>101</v>
      </c>
      <c r="M232" s="1">
        <f>VLOOKUP(B232,'Razzball Projections'!$B$2:$W$322,11,FALSE)</f>
        <v>397</v>
      </c>
      <c r="N232" s="1">
        <f>VLOOKUP(B232,'Razzball Projections'!$B$2:$W$322,12,FALSE)</f>
        <v>3</v>
      </c>
      <c r="O232" s="1">
        <f>VLOOKUP(B232,'Razzball Projections'!$B$2:$W$322,13,FALSE)</f>
        <v>1</v>
      </c>
      <c r="P232" s="1">
        <f>VLOOKUP(B232,'Razzball Projections'!$B$2:$W$322,14,FALSE)</f>
        <v>12</v>
      </c>
      <c r="Q232" s="1">
        <f>VLOOKUP(B232,'Razzball Projections'!$B$2:$W$322,15,FALSE)</f>
        <v>52</v>
      </c>
      <c r="R232" s="1">
        <f>VLOOKUP(B232,'Razzball Projections'!$B$2:$W$322,16,FALSE)</f>
        <v>1</v>
      </c>
      <c r="S232" s="8">
        <f>VLOOKUP(B232,'Razzball Projections'!$B$2:$W$322,17,FALSE)</f>
        <v>66.900000000000006</v>
      </c>
      <c r="T232" s="8">
        <f>VLOOKUP(B232,'Razzball Projections'!$B$2:$W$322,18,FALSE)</f>
        <v>72.900000000000006</v>
      </c>
      <c r="U232" s="8">
        <f>VLOOKUP(B232,'Razzball Projections'!$B$2:$W$322,19,FALSE)</f>
        <v>78.900000000000006</v>
      </c>
      <c r="V232" s="7">
        <f>VLOOKUP(B232,'Razzball Projections'!$B$2:$W$322,20,FALSE)</f>
        <v>0</v>
      </c>
      <c r="W232" s="7">
        <f>VLOOKUP(B232,'Razzball Projections'!$B$2:$W$322,21,FALSE)</f>
        <v>0</v>
      </c>
      <c r="X232" s="7">
        <f>VLOOKUP(B232,'Razzball Projections'!$B$2:$W$322,22,FALSE)</f>
        <v>0</v>
      </c>
    </row>
    <row r="233" spans="1:24">
      <c r="A233" s="6">
        <v>231</v>
      </c>
      <c r="B233" s="3" t="str">
        <f>'Razzball Projections'!B232</f>
        <v>Donald Brown</v>
      </c>
      <c r="C233" s="1" t="str">
        <f>VLOOKUP(B233,'Razzball Projections'!$B$2:$W$322,2,FALSE)</f>
        <v>RB</v>
      </c>
      <c r="D233" s="1" t="str">
        <f>VLOOKUP(B233,'Razzball Projections'!$B$2:$W$322,3,FALSE)</f>
        <v>SD</v>
      </c>
      <c r="E233" s="4">
        <f>VLOOKUP(B233,'Cheat Sheet'!$B$3:$E$323,4,FALSE)</f>
        <v>0</v>
      </c>
      <c r="F233" s="1">
        <f>VLOOKUP(B233,'Razzball Projections'!$B$2:$W$322,4,FALSE)</f>
        <v>0</v>
      </c>
      <c r="G233" s="1">
        <f>VLOOKUP(B233,'Razzball Projections'!$B$2:$W$322,5,FALSE)</f>
        <v>0</v>
      </c>
      <c r="H233" s="1">
        <f>VLOOKUP(B233,'Razzball Projections'!$B$2:$W$322,6,FALSE)</f>
        <v>0</v>
      </c>
      <c r="I233" s="1">
        <f>VLOOKUP(B233,'Razzball Projections'!$B$2:$W$322,7,FALSE)</f>
        <v>0</v>
      </c>
      <c r="J233" s="1">
        <f>VLOOKUP(B233,'Razzball Projections'!$B$2:$W$322,8,FALSE)</f>
        <v>0</v>
      </c>
      <c r="K233" s="1">
        <f>VLOOKUP(B233,'Razzball Projections'!$B$2:$W$322,9,FALSE)</f>
        <v>0</v>
      </c>
      <c r="L233" s="1">
        <f>VLOOKUP(B233,'Razzball Projections'!$B$2:$W$322,10,FALSE)</f>
        <v>66</v>
      </c>
      <c r="M233" s="1">
        <f>VLOOKUP(B233,'Razzball Projections'!$B$2:$W$322,11,FALSE)</f>
        <v>320</v>
      </c>
      <c r="N233" s="1">
        <f>VLOOKUP(B233,'Razzball Projections'!$B$2:$W$322,12,FALSE)</f>
        <v>2</v>
      </c>
      <c r="O233" s="1">
        <f>VLOOKUP(B233,'Razzball Projections'!$B$2:$W$322,13,FALSE)</f>
        <v>0</v>
      </c>
      <c r="P233" s="1">
        <f>VLOOKUP(B233,'Razzball Projections'!$B$2:$W$322,14,FALSE)</f>
        <v>18</v>
      </c>
      <c r="Q233" s="1">
        <f>VLOOKUP(B233,'Razzball Projections'!$B$2:$W$322,15,FALSE)</f>
        <v>138</v>
      </c>
      <c r="R233" s="1">
        <f>VLOOKUP(B233,'Razzball Projections'!$B$2:$W$322,16,FALSE)</f>
        <v>1</v>
      </c>
      <c r="S233" s="8">
        <f>VLOOKUP(B233,'Razzball Projections'!$B$2:$W$322,17,FALSE)</f>
        <v>60.8</v>
      </c>
      <c r="T233" s="8">
        <f>VLOOKUP(B233,'Razzball Projections'!$B$2:$W$322,18,FALSE)</f>
        <v>69.8</v>
      </c>
      <c r="U233" s="8">
        <f>VLOOKUP(B233,'Razzball Projections'!$B$2:$W$322,19,FALSE)</f>
        <v>78.8</v>
      </c>
      <c r="V233" s="7">
        <f>VLOOKUP(B233,'Razzball Projections'!$B$2:$W$322,20,FALSE)</f>
        <v>0</v>
      </c>
      <c r="W233" s="7">
        <f>VLOOKUP(B233,'Razzball Projections'!$B$2:$W$322,21,FALSE)</f>
        <v>0</v>
      </c>
      <c r="X233" s="7">
        <f>VLOOKUP(B233,'Razzball Projections'!$B$2:$W$322,22,FALSE)</f>
        <v>0</v>
      </c>
    </row>
    <row r="234" spans="1:24">
      <c r="A234" s="6">
        <v>232</v>
      </c>
      <c r="B234" s="3" t="str">
        <f>'Razzball Projections'!B233</f>
        <v>Jason Avant</v>
      </c>
      <c r="C234" s="1" t="str">
        <f>VLOOKUP(B234,'Razzball Projections'!$B$2:$W$322,2,FALSE)</f>
        <v>WR</v>
      </c>
      <c r="D234" s="1" t="str">
        <f>VLOOKUP(B234,'Razzball Projections'!$B$2:$W$322,3,FALSE)</f>
        <v>CAR</v>
      </c>
      <c r="E234" s="4">
        <f>VLOOKUP(B234,'Cheat Sheet'!$B$3:$E$323,4,FALSE)</f>
        <v>0</v>
      </c>
      <c r="F234" s="1">
        <f>VLOOKUP(B234,'Razzball Projections'!$B$2:$W$322,4,FALSE)</f>
        <v>0</v>
      </c>
      <c r="G234" s="1">
        <f>VLOOKUP(B234,'Razzball Projections'!$B$2:$W$322,5,FALSE)</f>
        <v>0</v>
      </c>
      <c r="H234" s="1">
        <f>VLOOKUP(B234,'Razzball Projections'!$B$2:$W$322,6,FALSE)</f>
        <v>0</v>
      </c>
      <c r="I234" s="1">
        <f>VLOOKUP(B234,'Razzball Projections'!$B$2:$W$322,7,FALSE)</f>
        <v>0</v>
      </c>
      <c r="J234" s="1">
        <f>VLOOKUP(B234,'Razzball Projections'!$B$2:$W$322,8,FALSE)</f>
        <v>0</v>
      </c>
      <c r="K234" s="1">
        <f>VLOOKUP(B234,'Razzball Projections'!$B$2:$W$322,9,FALSE)</f>
        <v>0</v>
      </c>
      <c r="L234" s="1">
        <f>VLOOKUP(B234,'Razzball Projections'!$B$2:$W$322,10,FALSE)</f>
        <v>0</v>
      </c>
      <c r="M234" s="1">
        <f>VLOOKUP(B234,'Razzball Projections'!$B$2:$W$322,11,FALSE)</f>
        <v>0</v>
      </c>
      <c r="N234" s="1">
        <f>VLOOKUP(B234,'Razzball Projections'!$B$2:$W$322,12,FALSE)</f>
        <v>0</v>
      </c>
      <c r="O234" s="1">
        <f>VLOOKUP(B234,'Razzball Projections'!$B$2:$W$322,13,FALSE)</f>
        <v>1</v>
      </c>
      <c r="P234" s="1">
        <f>VLOOKUP(B234,'Razzball Projections'!$B$2:$W$322,14,FALSE)</f>
        <v>31</v>
      </c>
      <c r="Q234" s="1">
        <f>VLOOKUP(B234,'Razzball Projections'!$B$2:$W$322,15,FALSE)</f>
        <v>365</v>
      </c>
      <c r="R234" s="1">
        <f>VLOOKUP(B234,'Razzball Projections'!$B$2:$W$322,16,FALSE)</f>
        <v>2</v>
      </c>
      <c r="S234" s="8">
        <f>VLOOKUP(B234,'Razzball Projections'!$B$2:$W$322,17,FALSE)</f>
        <v>48.11</v>
      </c>
      <c r="T234" s="8">
        <f>VLOOKUP(B234,'Razzball Projections'!$B$2:$W$322,18,FALSE)</f>
        <v>63.41</v>
      </c>
      <c r="U234" s="8">
        <f>VLOOKUP(B234,'Razzball Projections'!$B$2:$W$322,19,FALSE)</f>
        <v>78.709999999999994</v>
      </c>
      <c r="V234" s="7">
        <f>VLOOKUP(B234,'Razzball Projections'!$B$2:$W$322,20,FALSE)</f>
        <v>0</v>
      </c>
      <c r="W234" s="7">
        <f>VLOOKUP(B234,'Razzball Projections'!$B$2:$W$322,21,FALSE)</f>
        <v>0</v>
      </c>
      <c r="X234" s="7">
        <f>VLOOKUP(B234,'Razzball Projections'!$B$2:$W$322,22,FALSE)</f>
        <v>0</v>
      </c>
    </row>
    <row r="235" spans="1:24">
      <c r="A235" s="6">
        <v>233</v>
      </c>
      <c r="B235" s="3" t="str">
        <f>'Razzball Projections'!B234</f>
        <v>Knile Davis</v>
      </c>
      <c r="C235" s="1" t="str">
        <f>VLOOKUP(B235,'Razzball Projections'!$B$2:$W$322,2,FALSE)</f>
        <v>RB</v>
      </c>
      <c r="D235" s="1" t="str">
        <f>VLOOKUP(B235,'Razzball Projections'!$B$2:$W$322,3,FALSE)</f>
        <v>KC</v>
      </c>
      <c r="E235" s="4">
        <f>VLOOKUP(B235,'Cheat Sheet'!$B$3:$E$323,4,FALSE)</f>
        <v>0</v>
      </c>
      <c r="F235" s="1">
        <f>VLOOKUP(B235,'Razzball Projections'!$B$2:$W$322,4,FALSE)</f>
        <v>0</v>
      </c>
      <c r="G235" s="1">
        <f>VLOOKUP(B235,'Razzball Projections'!$B$2:$W$322,5,FALSE)</f>
        <v>0</v>
      </c>
      <c r="H235" s="1">
        <f>VLOOKUP(B235,'Razzball Projections'!$B$2:$W$322,6,FALSE)</f>
        <v>0</v>
      </c>
      <c r="I235" s="1">
        <f>VLOOKUP(B235,'Razzball Projections'!$B$2:$W$322,7,FALSE)</f>
        <v>0</v>
      </c>
      <c r="J235" s="1">
        <f>VLOOKUP(B235,'Razzball Projections'!$B$2:$W$322,8,FALSE)</f>
        <v>0</v>
      </c>
      <c r="K235" s="1">
        <f>VLOOKUP(B235,'Razzball Projections'!$B$2:$W$322,9,FALSE)</f>
        <v>0</v>
      </c>
      <c r="L235" s="1">
        <f>VLOOKUP(B235,'Razzball Projections'!$B$2:$W$322,10,FALSE)</f>
        <v>91</v>
      </c>
      <c r="M235" s="1">
        <f>VLOOKUP(B235,'Razzball Projections'!$B$2:$W$322,11,FALSE)</f>
        <v>392</v>
      </c>
      <c r="N235" s="1">
        <f>VLOOKUP(B235,'Razzball Projections'!$B$2:$W$322,12,FALSE)</f>
        <v>3</v>
      </c>
      <c r="O235" s="1">
        <f>VLOOKUP(B235,'Razzball Projections'!$B$2:$W$322,13,FALSE)</f>
        <v>2</v>
      </c>
      <c r="P235" s="1">
        <f>VLOOKUP(B235,'Razzball Projections'!$B$2:$W$322,14,FALSE)</f>
        <v>15</v>
      </c>
      <c r="Q235" s="1">
        <f>VLOOKUP(B235,'Razzball Projections'!$B$2:$W$322,15,FALSE)</f>
        <v>101</v>
      </c>
      <c r="R235" s="1">
        <f>VLOOKUP(B235,'Razzball Projections'!$B$2:$W$322,16,FALSE)</f>
        <v>0</v>
      </c>
      <c r="S235" s="8">
        <f>VLOOKUP(B235,'Razzball Projections'!$B$2:$W$322,17,FALSE)</f>
        <v>63.3</v>
      </c>
      <c r="T235" s="8">
        <f>VLOOKUP(B235,'Razzball Projections'!$B$2:$W$322,18,FALSE)</f>
        <v>70.8</v>
      </c>
      <c r="U235" s="8">
        <f>VLOOKUP(B235,'Razzball Projections'!$B$2:$W$322,19,FALSE)</f>
        <v>78.3</v>
      </c>
      <c r="V235" s="7">
        <f>VLOOKUP(B235,'Razzball Projections'!$B$2:$W$322,20,FALSE)</f>
        <v>2</v>
      </c>
      <c r="W235" s="7">
        <f>VLOOKUP(B235,'Razzball Projections'!$B$2:$W$322,21,FALSE)</f>
        <v>2</v>
      </c>
      <c r="X235" s="7">
        <f>VLOOKUP(B235,'Razzball Projections'!$B$2:$W$322,22,FALSE)</f>
        <v>2</v>
      </c>
    </row>
    <row r="236" spans="1:24">
      <c r="A236" s="6">
        <v>234</v>
      </c>
      <c r="B236" s="3" t="str">
        <f>'Razzball Projections'!B235</f>
        <v>Gavin Escobar</v>
      </c>
      <c r="C236" s="1" t="str">
        <f>VLOOKUP(B236,'Razzball Projections'!$B$2:$W$322,2,FALSE)</f>
        <v>TE</v>
      </c>
      <c r="D236" s="1" t="str">
        <f>VLOOKUP(B236,'Razzball Projections'!$B$2:$W$322,3,FALSE)</f>
        <v>DAL</v>
      </c>
      <c r="E236" s="4">
        <f>VLOOKUP(B236,'Cheat Sheet'!$B$3:$E$323,4,FALSE)</f>
        <v>0</v>
      </c>
      <c r="F236" s="1">
        <f>VLOOKUP(B236,'Razzball Projections'!$B$2:$W$322,4,FALSE)</f>
        <v>0</v>
      </c>
      <c r="G236" s="1">
        <f>VLOOKUP(B236,'Razzball Projections'!$B$2:$W$322,5,FALSE)</f>
        <v>0</v>
      </c>
      <c r="H236" s="1">
        <f>VLOOKUP(B236,'Razzball Projections'!$B$2:$W$322,6,FALSE)</f>
        <v>0</v>
      </c>
      <c r="I236" s="1">
        <f>VLOOKUP(B236,'Razzball Projections'!$B$2:$W$322,7,FALSE)</f>
        <v>0</v>
      </c>
      <c r="J236" s="1">
        <f>VLOOKUP(B236,'Razzball Projections'!$B$2:$W$322,8,FALSE)</f>
        <v>0</v>
      </c>
      <c r="K236" s="1">
        <f>VLOOKUP(B236,'Razzball Projections'!$B$2:$W$322,9,FALSE)</f>
        <v>0</v>
      </c>
      <c r="L236" s="1">
        <f>VLOOKUP(B236,'Razzball Projections'!$B$2:$W$322,10,FALSE)</f>
        <v>0</v>
      </c>
      <c r="M236" s="1">
        <f>VLOOKUP(B236,'Razzball Projections'!$B$2:$W$322,11,FALSE)</f>
        <v>0</v>
      </c>
      <c r="N236" s="1">
        <f>VLOOKUP(B236,'Razzball Projections'!$B$2:$W$322,12,FALSE)</f>
        <v>0</v>
      </c>
      <c r="O236" s="1">
        <f>VLOOKUP(B236,'Razzball Projections'!$B$2:$W$322,13,FALSE)</f>
        <v>0</v>
      </c>
      <c r="P236" s="1">
        <f>VLOOKUP(B236,'Razzball Projections'!$B$2:$W$322,14,FALSE)</f>
        <v>27</v>
      </c>
      <c r="Q236" s="1">
        <f>VLOOKUP(B236,'Razzball Projections'!$B$2:$W$322,15,FALSE)</f>
        <v>327</v>
      </c>
      <c r="R236" s="1">
        <f>VLOOKUP(B236,'Razzball Projections'!$B$2:$W$322,16,FALSE)</f>
        <v>3</v>
      </c>
      <c r="S236" s="8">
        <f>VLOOKUP(B236,'Razzball Projections'!$B$2:$W$322,17,FALSE)</f>
        <v>50.7</v>
      </c>
      <c r="T236" s="8">
        <f>VLOOKUP(B236,'Razzball Projections'!$B$2:$W$322,18,FALSE)</f>
        <v>64.2</v>
      </c>
      <c r="U236" s="8">
        <f>VLOOKUP(B236,'Razzball Projections'!$B$2:$W$322,19,FALSE)</f>
        <v>77.7</v>
      </c>
      <c r="V236" s="7">
        <f>VLOOKUP(B236,'Razzball Projections'!$B$2:$W$322,20,FALSE)</f>
        <v>0</v>
      </c>
      <c r="W236" s="7">
        <f>VLOOKUP(B236,'Razzball Projections'!$B$2:$W$322,21,FALSE)</f>
        <v>0</v>
      </c>
      <c r="X236" s="7">
        <f>VLOOKUP(B236,'Razzball Projections'!$B$2:$W$322,22,FALSE)</f>
        <v>0</v>
      </c>
    </row>
    <row r="237" spans="1:24">
      <c r="A237" s="6">
        <v>235</v>
      </c>
      <c r="B237" s="3" t="str">
        <f>'Razzball Projections'!B236</f>
        <v>Bilal Powell</v>
      </c>
      <c r="C237" s="1" t="str">
        <f>VLOOKUP(B237,'Razzball Projections'!$B$2:$W$322,2,FALSE)</f>
        <v>RB</v>
      </c>
      <c r="D237" s="1" t="str">
        <f>VLOOKUP(B237,'Razzball Projections'!$B$2:$W$322,3,FALSE)</f>
        <v>NYJ</v>
      </c>
      <c r="E237" s="4">
        <f>VLOOKUP(B237,'Cheat Sheet'!$B$3:$E$323,4,FALSE)</f>
        <v>0</v>
      </c>
      <c r="F237" s="1">
        <f>VLOOKUP(B237,'Razzball Projections'!$B$2:$W$322,4,FALSE)</f>
        <v>0</v>
      </c>
      <c r="G237" s="1">
        <f>VLOOKUP(B237,'Razzball Projections'!$B$2:$W$322,5,FALSE)</f>
        <v>0</v>
      </c>
      <c r="H237" s="1">
        <f>VLOOKUP(B237,'Razzball Projections'!$B$2:$W$322,6,FALSE)</f>
        <v>0</v>
      </c>
      <c r="I237" s="1">
        <f>VLOOKUP(B237,'Razzball Projections'!$B$2:$W$322,7,FALSE)</f>
        <v>0</v>
      </c>
      <c r="J237" s="1">
        <f>VLOOKUP(B237,'Razzball Projections'!$B$2:$W$322,8,FALSE)</f>
        <v>0</v>
      </c>
      <c r="K237" s="1">
        <f>VLOOKUP(B237,'Razzball Projections'!$B$2:$W$322,9,FALSE)</f>
        <v>0</v>
      </c>
      <c r="L237" s="1">
        <f>VLOOKUP(B237,'Razzball Projections'!$B$2:$W$322,10,FALSE)</f>
        <v>64</v>
      </c>
      <c r="M237" s="1">
        <f>VLOOKUP(B237,'Razzball Projections'!$B$2:$W$322,11,FALSE)</f>
        <v>255</v>
      </c>
      <c r="N237" s="1">
        <f>VLOOKUP(B237,'Razzball Projections'!$B$2:$W$322,12,FALSE)</f>
        <v>1</v>
      </c>
      <c r="O237" s="1">
        <f>VLOOKUP(B237,'Razzball Projections'!$B$2:$W$322,13,FALSE)</f>
        <v>0</v>
      </c>
      <c r="P237" s="1">
        <f>VLOOKUP(B237,'Razzball Projections'!$B$2:$W$322,14,FALSE)</f>
        <v>26</v>
      </c>
      <c r="Q237" s="1">
        <f>VLOOKUP(B237,'Razzball Projections'!$B$2:$W$322,15,FALSE)</f>
        <v>171</v>
      </c>
      <c r="R237" s="1">
        <f>VLOOKUP(B237,'Razzball Projections'!$B$2:$W$322,16,FALSE)</f>
        <v>0</v>
      </c>
      <c r="S237" s="8">
        <f>VLOOKUP(B237,'Razzball Projections'!$B$2:$W$322,17,FALSE)</f>
        <v>51.6</v>
      </c>
      <c r="T237" s="8">
        <f>VLOOKUP(B237,'Razzball Projections'!$B$2:$W$322,18,FALSE)</f>
        <v>64.599999999999994</v>
      </c>
      <c r="U237" s="8">
        <f>VLOOKUP(B237,'Razzball Projections'!$B$2:$W$322,19,FALSE)</f>
        <v>77.599999999999994</v>
      </c>
      <c r="V237" s="7">
        <f>VLOOKUP(B237,'Razzball Projections'!$B$2:$W$322,20,FALSE)</f>
        <v>0</v>
      </c>
      <c r="W237" s="7">
        <f>VLOOKUP(B237,'Razzball Projections'!$B$2:$W$322,21,FALSE)</f>
        <v>0</v>
      </c>
      <c r="X237" s="7">
        <f>VLOOKUP(B237,'Razzball Projections'!$B$2:$W$322,22,FALSE)</f>
        <v>0</v>
      </c>
    </row>
    <row r="238" spans="1:24">
      <c r="A238" s="6">
        <v>236</v>
      </c>
      <c r="B238" s="3" t="str">
        <f>'Razzball Projections'!B237</f>
        <v>Ronnie Hillman</v>
      </c>
      <c r="C238" s="1" t="str">
        <f>VLOOKUP(B238,'Razzball Projections'!$B$2:$W$322,2,FALSE)</f>
        <v>RB</v>
      </c>
      <c r="D238" s="1" t="str">
        <f>VLOOKUP(B238,'Razzball Projections'!$B$2:$W$322,3,FALSE)</f>
        <v>DEN</v>
      </c>
      <c r="E238" s="4">
        <f>VLOOKUP(B238,'Cheat Sheet'!$B$3:$E$323,4,FALSE)</f>
        <v>0</v>
      </c>
      <c r="F238" s="1">
        <f>VLOOKUP(B238,'Razzball Projections'!$B$2:$W$322,4,FALSE)</f>
        <v>0</v>
      </c>
      <c r="G238" s="1">
        <f>VLOOKUP(B238,'Razzball Projections'!$B$2:$W$322,5,FALSE)</f>
        <v>0</v>
      </c>
      <c r="H238" s="1">
        <f>VLOOKUP(B238,'Razzball Projections'!$B$2:$W$322,6,FALSE)</f>
        <v>0</v>
      </c>
      <c r="I238" s="1">
        <f>VLOOKUP(B238,'Razzball Projections'!$B$2:$W$322,7,FALSE)</f>
        <v>0</v>
      </c>
      <c r="J238" s="1">
        <f>VLOOKUP(B238,'Razzball Projections'!$B$2:$W$322,8,FALSE)</f>
        <v>0</v>
      </c>
      <c r="K238" s="1">
        <f>VLOOKUP(B238,'Razzball Projections'!$B$2:$W$322,9,FALSE)</f>
        <v>0</v>
      </c>
      <c r="L238" s="1">
        <f>VLOOKUP(B238,'Razzball Projections'!$B$2:$W$322,10,FALSE)</f>
        <v>77</v>
      </c>
      <c r="M238" s="1">
        <f>VLOOKUP(B238,'Razzball Projections'!$B$2:$W$322,11,FALSE)</f>
        <v>328</v>
      </c>
      <c r="N238" s="1">
        <f>VLOOKUP(B238,'Razzball Projections'!$B$2:$W$322,12,FALSE)</f>
        <v>2</v>
      </c>
      <c r="O238" s="1">
        <f>VLOOKUP(B238,'Razzball Projections'!$B$2:$W$322,13,FALSE)</f>
        <v>2</v>
      </c>
      <c r="P238" s="1">
        <f>VLOOKUP(B238,'Razzball Projections'!$B$2:$W$322,14,FALSE)</f>
        <v>19</v>
      </c>
      <c r="Q238" s="1">
        <f>VLOOKUP(B238,'Razzball Projections'!$B$2:$W$322,15,FALSE)</f>
        <v>138</v>
      </c>
      <c r="R238" s="1">
        <f>VLOOKUP(B238,'Razzball Projections'!$B$2:$W$322,16,FALSE)</f>
        <v>1</v>
      </c>
      <c r="S238" s="8">
        <f>VLOOKUP(B238,'Razzball Projections'!$B$2:$W$322,17,FALSE)</f>
        <v>58.6</v>
      </c>
      <c r="T238" s="8">
        <f>VLOOKUP(B238,'Razzball Projections'!$B$2:$W$322,18,FALSE)</f>
        <v>68.099999999999994</v>
      </c>
      <c r="U238" s="8">
        <f>VLOOKUP(B238,'Razzball Projections'!$B$2:$W$322,19,FALSE)</f>
        <v>77.599999999999994</v>
      </c>
      <c r="V238" s="7">
        <f>VLOOKUP(B238,'Razzball Projections'!$B$2:$W$322,20,FALSE)</f>
        <v>0</v>
      </c>
      <c r="W238" s="7">
        <f>VLOOKUP(B238,'Razzball Projections'!$B$2:$W$322,21,FALSE)</f>
        <v>0</v>
      </c>
      <c r="X238" s="7">
        <f>VLOOKUP(B238,'Razzball Projections'!$B$2:$W$322,22,FALSE)</f>
        <v>0</v>
      </c>
    </row>
    <row r="239" spans="1:24">
      <c r="A239" s="6">
        <v>237</v>
      </c>
      <c r="B239" s="3" t="str">
        <f>'Razzball Projections'!B238</f>
        <v>Marlon Brown</v>
      </c>
      <c r="C239" s="1" t="str">
        <f>VLOOKUP(B239,'Razzball Projections'!$B$2:$W$322,2,FALSE)</f>
        <v>WR</v>
      </c>
      <c r="D239" s="1" t="str">
        <f>VLOOKUP(B239,'Razzball Projections'!$B$2:$W$322,3,FALSE)</f>
        <v>BAL</v>
      </c>
      <c r="E239" s="4">
        <f>VLOOKUP(B239,'Cheat Sheet'!$B$3:$E$323,4,FALSE)</f>
        <v>0</v>
      </c>
      <c r="F239" s="1">
        <f>VLOOKUP(B239,'Razzball Projections'!$B$2:$W$322,4,FALSE)</f>
        <v>0</v>
      </c>
      <c r="G239" s="1">
        <f>VLOOKUP(B239,'Razzball Projections'!$B$2:$W$322,5,FALSE)</f>
        <v>0</v>
      </c>
      <c r="H239" s="1">
        <f>VLOOKUP(B239,'Razzball Projections'!$B$2:$W$322,6,FALSE)</f>
        <v>0</v>
      </c>
      <c r="I239" s="1">
        <f>VLOOKUP(B239,'Razzball Projections'!$B$2:$W$322,7,FALSE)</f>
        <v>0</v>
      </c>
      <c r="J239" s="1">
        <f>VLOOKUP(B239,'Razzball Projections'!$B$2:$W$322,8,FALSE)</f>
        <v>0</v>
      </c>
      <c r="K239" s="1">
        <f>VLOOKUP(B239,'Razzball Projections'!$B$2:$W$322,9,FALSE)</f>
        <v>0</v>
      </c>
      <c r="L239" s="1">
        <f>VLOOKUP(B239,'Razzball Projections'!$B$2:$W$322,10,FALSE)</f>
        <v>0</v>
      </c>
      <c r="M239" s="1">
        <f>VLOOKUP(B239,'Razzball Projections'!$B$2:$W$322,11,FALSE)</f>
        <v>0</v>
      </c>
      <c r="N239" s="1">
        <f>VLOOKUP(B239,'Razzball Projections'!$B$2:$W$322,12,FALSE)</f>
        <v>0</v>
      </c>
      <c r="O239" s="1">
        <f>VLOOKUP(B239,'Razzball Projections'!$B$2:$W$322,13,FALSE)</f>
        <v>0</v>
      </c>
      <c r="P239" s="1">
        <f>VLOOKUP(B239,'Razzball Projections'!$B$2:$W$322,14,FALSE)</f>
        <v>29</v>
      </c>
      <c r="Q239" s="1">
        <f>VLOOKUP(B239,'Razzball Projections'!$B$2:$W$322,15,FALSE)</f>
        <v>359</v>
      </c>
      <c r="R239" s="1">
        <f>VLOOKUP(B239,'Razzball Projections'!$B$2:$W$322,16,FALSE)</f>
        <v>2</v>
      </c>
      <c r="S239" s="8">
        <f>VLOOKUP(B239,'Razzball Projections'!$B$2:$W$322,17,FALSE)</f>
        <v>47.93</v>
      </c>
      <c r="T239" s="8">
        <f>VLOOKUP(B239,'Razzball Projections'!$B$2:$W$322,18,FALSE)</f>
        <v>62.43</v>
      </c>
      <c r="U239" s="8">
        <f>VLOOKUP(B239,'Razzball Projections'!$B$2:$W$322,19,FALSE)</f>
        <v>76.930000000000007</v>
      </c>
      <c r="V239" s="7">
        <f>VLOOKUP(B239,'Razzball Projections'!$B$2:$W$322,20,FALSE)</f>
        <v>0</v>
      </c>
      <c r="W239" s="7">
        <f>VLOOKUP(B239,'Razzball Projections'!$B$2:$W$322,21,FALSE)</f>
        <v>0</v>
      </c>
      <c r="X239" s="7">
        <f>VLOOKUP(B239,'Razzball Projections'!$B$2:$W$322,22,FALSE)</f>
        <v>0</v>
      </c>
    </row>
    <row r="240" spans="1:24">
      <c r="A240" s="6">
        <v>238</v>
      </c>
      <c r="B240" s="3" t="str">
        <f>'Razzball Projections'!B239</f>
        <v>Darrius Heyward-Bey</v>
      </c>
      <c r="C240" s="1" t="str">
        <f>VLOOKUP(B240,'Razzball Projections'!$B$2:$W$322,2,FALSE)</f>
        <v>WR</v>
      </c>
      <c r="D240" s="1" t="str">
        <f>VLOOKUP(B240,'Razzball Projections'!$B$2:$W$322,3,FALSE)</f>
        <v>PIT</v>
      </c>
      <c r="E240" s="4">
        <f>VLOOKUP(B240,'Cheat Sheet'!$B$3:$E$323,4,FALSE)</f>
        <v>0</v>
      </c>
      <c r="F240" s="1">
        <f>VLOOKUP(B240,'Razzball Projections'!$B$2:$W$322,4,FALSE)</f>
        <v>0</v>
      </c>
      <c r="G240" s="1">
        <f>VLOOKUP(B240,'Razzball Projections'!$B$2:$W$322,5,FALSE)</f>
        <v>0</v>
      </c>
      <c r="H240" s="1">
        <f>VLOOKUP(B240,'Razzball Projections'!$B$2:$W$322,6,FALSE)</f>
        <v>0</v>
      </c>
      <c r="I240" s="1">
        <f>VLOOKUP(B240,'Razzball Projections'!$B$2:$W$322,7,FALSE)</f>
        <v>0</v>
      </c>
      <c r="J240" s="1">
        <f>VLOOKUP(B240,'Razzball Projections'!$B$2:$W$322,8,FALSE)</f>
        <v>0</v>
      </c>
      <c r="K240" s="1">
        <f>VLOOKUP(B240,'Razzball Projections'!$B$2:$W$322,9,FALSE)</f>
        <v>0</v>
      </c>
      <c r="L240" s="1">
        <f>VLOOKUP(B240,'Razzball Projections'!$B$2:$W$322,10,FALSE)</f>
        <v>0</v>
      </c>
      <c r="M240" s="1">
        <f>VLOOKUP(B240,'Razzball Projections'!$B$2:$W$322,11,FALSE)</f>
        <v>0</v>
      </c>
      <c r="N240" s="1">
        <f>VLOOKUP(B240,'Razzball Projections'!$B$2:$W$322,12,FALSE)</f>
        <v>0</v>
      </c>
      <c r="O240" s="1">
        <f>VLOOKUP(B240,'Razzball Projections'!$B$2:$W$322,13,FALSE)</f>
        <v>1</v>
      </c>
      <c r="P240" s="1">
        <f>VLOOKUP(B240,'Razzball Projections'!$B$2:$W$322,14,FALSE)</f>
        <v>28</v>
      </c>
      <c r="Q240" s="1">
        <f>VLOOKUP(B240,'Razzball Projections'!$B$2:$W$322,15,FALSE)</f>
        <v>425</v>
      </c>
      <c r="R240" s="1">
        <f>VLOOKUP(B240,'Razzball Projections'!$B$2:$W$322,16,FALSE)</f>
        <v>1</v>
      </c>
      <c r="S240" s="8">
        <f>VLOOKUP(B240,'Razzball Projections'!$B$2:$W$322,17,FALSE)</f>
        <v>47.5</v>
      </c>
      <c r="T240" s="8">
        <f>VLOOKUP(B240,'Razzball Projections'!$B$2:$W$322,18,FALSE)</f>
        <v>61.5</v>
      </c>
      <c r="U240" s="8">
        <f>VLOOKUP(B240,'Razzball Projections'!$B$2:$W$322,19,FALSE)</f>
        <v>75.5</v>
      </c>
      <c r="V240" s="7">
        <f>VLOOKUP(B240,'Razzball Projections'!$B$2:$W$322,20,FALSE)</f>
        <v>0</v>
      </c>
      <c r="W240" s="7">
        <f>VLOOKUP(B240,'Razzball Projections'!$B$2:$W$322,21,FALSE)</f>
        <v>0</v>
      </c>
      <c r="X240" s="7">
        <f>VLOOKUP(B240,'Razzball Projections'!$B$2:$W$322,22,FALSE)</f>
        <v>0</v>
      </c>
    </row>
    <row r="241" spans="1:24">
      <c r="A241" s="6">
        <v>239</v>
      </c>
      <c r="B241" s="3" t="str">
        <f>'Razzball Projections'!B240</f>
        <v>Robert Housler</v>
      </c>
      <c r="C241" s="1" t="str">
        <f>VLOOKUP(B241,'Razzball Projections'!$B$2:$W$322,2,FALSE)</f>
        <v>TE</v>
      </c>
      <c r="D241" s="1" t="str">
        <f>VLOOKUP(B241,'Razzball Projections'!$B$2:$W$322,3,FALSE)</f>
        <v>ARI</v>
      </c>
      <c r="E241" s="4">
        <f>VLOOKUP(B241,'Cheat Sheet'!$B$3:$E$323,4,FALSE)</f>
        <v>0</v>
      </c>
      <c r="F241" s="1">
        <f>VLOOKUP(B241,'Razzball Projections'!$B$2:$W$322,4,FALSE)</f>
        <v>0</v>
      </c>
      <c r="G241" s="1">
        <f>VLOOKUP(B241,'Razzball Projections'!$B$2:$W$322,5,FALSE)</f>
        <v>0</v>
      </c>
      <c r="H241" s="1">
        <f>VLOOKUP(B241,'Razzball Projections'!$B$2:$W$322,6,FALSE)</f>
        <v>0</v>
      </c>
      <c r="I241" s="1">
        <f>VLOOKUP(B241,'Razzball Projections'!$B$2:$W$322,7,FALSE)</f>
        <v>0</v>
      </c>
      <c r="J241" s="1">
        <f>VLOOKUP(B241,'Razzball Projections'!$B$2:$W$322,8,FALSE)</f>
        <v>0</v>
      </c>
      <c r="K241" s="1">
        <f>VLOOKUP(B241,'Razzball Projections'!$B$2:$W$322,9,FALSE)</f>
        <v>0</v>
      </c>
      <c r="L241" s="1">
        <f>VLOOKUP(B241,'Razzball Projections'!$B$2:$W$322,10,FALSE)</f>
        <v>0</v>
      </c>
      <c r="M241" s="1">
        <f>VLOOKUP(B241,'Razzball Projections'!$B$2:$W$322,11,FALSE)</f>
        <v>0</v>
      </c>
      <c r="N241" s="1">
        <f>VLOOKUP(B241,'Razzball Projections'!$B$2:$W$322,12,FALSE)</f>
        <v>0</v>
      </c>
      <c r="O241" s="1">
        <f>VLOOKUP(B241,'Razzball Projections'!$B$2:$W$322,13,FALSE)</f>
        <v>0</v>
      </c>
      <c r="P241" s="1">
        <f>VLOOKUP(B241,'Razzball Projections'!$B$2:$W$322,14,FALSE)</f>
        <v>33</v>
      </c>
      <c r="Q241" s="1">
        <f>VLOOKUP(B241,'Razzball Projections'!$B$2:$W$322,15,FALSE)</f>
        <v>353</v>
      </c>
      <c r="R241" s="1">
        <f>VLOOKUP(B241,'Razzball Projections'!$B$2:$W$322,16,FALSE)</f>
        <v>1</v>
      </c>
      <c r="S241" s="8">
        <f>VLOOKUP(B241,'Razzball Projections'!$B$2:$W$322,17,FALSE)</f>
        <v>41.3</v>
      </c>
      <c r="T241" s="8">
        <f>VLOOKUP(B241,'Razzball Projections'!$B$2:$W$322,18,FALSE)</f>
        <v>57.8</v>
      </c>
      <c r="U241" s="8">
        <f>VLOOKUP(B241,'Razzball Projections'!$B$2:$W$322,19,FALSE)</f>
        <v>74.3</v>
      </c>
      <c r="V241" s="7">
        <f>VLOOKUP(B241,'Razzball Projections'!$B$2:$W$322,20,FALSE)</f>
        <v>0</v>
      </c>
      <c r="W241" s="7">
        <f>VLOOKUP(B241,'Razzball Projections'!$B$2:$W$322,21,FALSE)</f>
        <v>0</v>
      </c>
      <c r="X241" s="7">
        <f>VLOOKUP(B241,'Razzball Projections'!$B$2:$W$322,22,FALSE)</f>
        <v>0</v>
      </c>
    </row>
    <row r="242" spans="1:24">
      <c r="A242" s="6">
        <v>240</v>
      </c>
      <c r="B242" s="3" t="str">
        <f>'Razzball Projections'!B241</f>
        <v>Kenbrell Thompkins</v>
      </c>
      <c r="C242" s="1" t="str">
        <f>VLOOKUP(B242,'Razzball Projections'!$B$2:$W$322,2,FALSE)</f>
        <v>WR</v>
      </c>
      <c r="D242" s="1" t="str">
        <f>VLOOKUP(B242,'Razzball Projections'!$B$2:$W$322,3,FALSE)</f>
        <v>NE</v>
      </c>
      <c r="E242" s="4">
        <f>VLOOKUP(B242,'Cheat Sheet'!$B$3:$E$323,4,FALSE)</f>
        <v>0</v>
      </c>
      <c r="F242" s="1">
        <f>VLOOKUP(B242,'Razzball Projections'!$B$2:$W$322,4,FALSE)</f>
        <v>0</v>
      </c>
      <c r="G242" s="1">
        <f>VLOOKUP(B242,'Razzball Projections'!$B$2:$W$322,5,FALSE)</f>
        <v>0</v>
      </c>
      <c r="H242" s="1">
        <f>VLOOKUP(B242,'Razzball Projections'!$B$2:$W$322,6,FALSE)</f>
        <v>0</v>
      </c>
      <c r="I242" s="1">
        <f>VLOOKUP(B242,'Razzball Projections'!$B$2:$W$322,7,FALSE)</f>
        <v>0</v>
      </c>
      <c r="J242" s="1">
        <f>VLOOKUP(B242,'Razzball Projections'!$B$2:$W$322,8,FALSE)</f>
        <v>0</v>
      </c>
      <c r="K242" s="1">
        <f>VLOOKUP(B242,'Razzball Projections'!$B$2:$W$322,9,FALSE)</f>
        <v>0</v>
      </c>
      <c r="L242" s="1">
        <f>VLOOKUP(B242,'Razzball Projections'!$B$2:$W$322,10,FALSE)</f>
        <v>0</v>
      </c>
      <c r="M242" s="1">
        <f>VLOOKUP(B242,'Razzball Projections'!$B$2:$W$322,11,FALSE)</f>
        <v>0</v>
      </c>
      <c r="N242" s="1">
        <f>VLOOKUP(B242,'Razzball Projections'!$B$2:$W$322,12,FALSE)</f>
        <v>0</v>
      </c>
      <c r="O242" s="1">
        <f>VLOOKUP(B242,'Razzball Projections'!$B$2:$W$322,13,FALSE)</f>
        <v>0</v>
      </c>
      <c r="P242" s="1">
        <f>VLOOKUP(B242,'Razzball Projections'!$B$2:$W$322,14,FALSE)</f>
        <v>26</v>
      </c>
      <c r="Q242" s="1">
        <f>VLOOKUP(B242,'Razzball Projections'!$B$2:$W$322,15,FALSE)</f>
        <v>368</v>
      </c>
      <c r="R242" s="1">
        <f>VLOOKUP(B242,'Razzball Projections'!$B$2:$W$322,16,FALSE)</f>
        <v>2</v>
      </c>
      <c r="S242" s="8">
        <f>VLOOKUP(B242,'Razzball Projections'!$B$2:$W$322,17,FALSE)</f>
        <v>48.21</v>
      </c>
      <c r="T242" s="8">
        <f>VLOOKUP(B242,'Razzball Projections'!$B$2:$W$322,18,FALSE)</f>
        <v>61.16</v>
      </c>
      <c r="U242" s="8">
        <f>VLOOKUP(B242,'Razzball Projections'!$B$2:$W$322,19,FALSE)</f>
        <v>74.11</v>
      </c>
      <c r="V242" s="7">
        <f>VLOOKUP(B242,'Razzball Projections'!$B$2:$W$322,20,FALSE)</f>
        <v>0</v>
      </c>
      <c r="W242" s="7">
        <f>VLOOKUP(B242,'Razzball Projections'!$B$2:$W$322,21,FALSE)</f>
        <v>0</v>
      </c>
      <c r="X242" s="7">
        <f>VLOOKUP(B242,'Razzball Projections'!$B$2:$W$322,22,FALSE)</f>
        <v>0</v>
      </c>
    </row>
    <row r="243" spans="1:24">
      <c r="A243" s="6">
        <v>241</v>
      </c>
      <c r="B243" s="3" t="str">
        <f>'Razzball Projections'!B242</f>
        <v>LeGarrette Blount</v>
      </c>
      <c r="C243" s="1" t="str">
        <f>VLOOKUP(B243,'Razzball Projections'!$B$2:$W$322,2,FALSE)</f>
        <v>RB</v>
      </c>
      <c r="D243" s="1" t="str">
        <f>VLOOKUP(B243,'Razzball Projections'!$B$2:$W$322,3,FALSE)</f>
        <v>PIT</v>
      </c>
      <c r="E243" s="4">
        <f>VLOOKUP(B243,'Cheat Sheet'!$B$3:$E$323,4,FALSE)</f>
        <v>0</v>
      </c>
      <c r="F243" s="1">
        <f>VLOOKUP(B243,'Razzball Projections'!$B$2:$W$322,4,FALSE)</f>
        <v>0</v>
      </c>
      <c r="G243" s="1">
        <f>VLOOKUP(B243,'Razzball Projections'!$B$2:$W$322,5,FALSE)</f>
        <v>0</v>
      </c>
      <c r="H243" s="1">
        <f>VLOOKUP(B243,'Razzball Projections'!$B$2:$W$322,6,FALSE)</f>
        <v>0</v>
      </c>
      <c r="I243" s="1">
        <f>VLOOKUP(B243,'Razzball Projections'!$B$2:$W$322,7,FALSE)</f>
        <v>0</v>
      </c>
      <c r="J243" s="1">
        <f>VLOOKUP(B243,'Razzball Projections'!$B$2:$W$322,8,FALSE)</f>
        <v>0</v>
      </c>
      <c r="K243" s="1">
        <f>VLOOKUP(B243,'Razzball Projections'!$B$2:$W$322,9,FALSE)</f>
        <v>0</v>
      </c>
      <c r="L243" s="1">
        <f>VLOOKUP(B243,'Razzball Projections'!$B$2:$W$322,10,FALSE)</f>
        <v>109</v>
      </c>
      <c r="M243" s="1">
        <f>VLOOKUP(B243,'Razzball Projections'!$B$2:$W$322,11,FALSE)</f>
        <v>438</v>
      </c>
      <c r="N243" s="1">
        <f>VLOOKUP(B243,'Razzball Projections'!$B$2:$W$322,12,FALSE)</f>
        <v>4</v>
      </c>
      <c r="O243" s="1">
        <f>VLOOKUP(B243,'Razzball Projections'!$B$2:$W$322,13,FALSE)</f>
        <v>2</v>
      </c>
      <c r="P243" s="1">
        <f>VLOOKUP(B243,'Razzball Projections'!$B$2:$W$322,14,FALSE)</f>
        <v>5</v>
      </c>
      <c r="Q243" s="1">
        <f>VLOOKUP(B243,'Razzball Projections'!$B$2:$W$322,15,FALSE)</f>
        <v>42</v>
      </c>
      <c r="R243" s="1">
        <f>VLOOKUP(B243,'Razzball Projections'!$B$2:$W$322,16,FALSE)</f>
        <v>0</v>
      </c>
      <c r="S243" s="8">
        <f>VLOOKUP(B243,'Razzball Projections'!$B$2:$W$322,17,FALSE)</f>
        <v>69</v>
      </c>
      <c r="T243" s="8">
        <f>VLOOKUP(B243,'Razzball Projections'!$B$2:$W$322,18,FALSE)</f>
        <v>71.5</v>
      </c>
      <c r="U243" s="8">
        <f>VLOOKUP(B243,'Razzball Projections'!$B$2:$W$322,19,FALSE)</f>
        <v>74</v>
      </c>
      <c r="V243" s="7">
        <f>VLOOKUP(B243,'Razzball Projections'!$B$2:$W$322,20,FALSE)</f>
        <v>2</v>
      </c>
      <c r="W243" s="7">
        <f>VLOOKUP(B243,'Razzball Projections'!$B$2:$W$322,21,FALSE)</f>
        <v>1</v>
      </c>
      <c r="X243" s="7">
        <f>VLOOKUP(B243,'Razzball Projections'!$B$2:$W$322,22,FALSE)</f>
        <v>1</v>
      </c>
    </row>
    <row r="244" spans="1:24">
      <c r="A244" s="6">
        <v>242</v>
      </c>
      <c r="B244" s="3" t="str">
        <f>'Razzball Projections'!B243</f>
        <v>Marquess Wilson</v>
      </c>
      <c r="C244" s="1" t="str">
        <f>VLOOKUP(B244,'Razzball Projections'!$B$2:$W$322,2,FALSE)</f>
        <v>WR</v>
      </c>
      <c r="D244" s="1" t="str">
        <f>VLOOKUP(B244,'Razzball Projections'!$B$2:$W$322,3,FALSE)</f>
        <v>CHI</v>
      </c>
      <c r="E244" s="4">
        <f>VLOOKUP(B244,'Cheat Sheet'!$B$3:$E$323,4,FALSE)</f>
        <v>0</v>
      </c>
      <c r="F244" s="1">
        <f>VLOOKUP(B244,'Razzball Projections'!$B$2:$W$322,4,FALSE)</f>
        <v>0</v>
      </c>
      <c r="G244" s="1">
        <f>VLOOKUP(B244,'Razzball Projections'!$B$2:$W$322,5,FALSE)</f>
        <v>0</v>
      </c>
      <c r="H244" s="1">
        <f>VLOOKUP(B244,'Razzball Projections'!$B$2:$W$322,6,FALSE)</f>
        <v>0</v>
      </c>
      <c r="I244" s="1">
        <f>VLOOKUP(B244,'Razzball Projections'!$B$2:$W$322,7,FALSE)</f>
        <v>0</v>
      </c>
      <c r="J244" s="1">
        <f>VLOOKUP(B244,'Razzball Projections'!$B$2:$W$322,8,FALSE)</f>
        <v>0</v>
      </c>
      <c r="K244" s="1">
        <f>VLOOKUP(B244,'Razzball Projections'!$B$2:$W$322,9,FALSE)</f>
        <v>0</v>
      </c>
      <c r="L244" s="1">
        <f>VLOOKUP(B244,'Razzball Projections'!$B$2:$W$322,10,FALSE)</f>
        <v>0</v>
      </c>
      <c r="M244" s="1">
        <f>VLOOKUP(B244,'Razzball Projections'!$B$2:$W$322,11,FALSE)</f>
        <v>0</v>
      </c>
      <c r="N244" s="1">
        <f>VLOOKUP(B244,'Razzball Projections'!$B$2:$W$322,12,FALSE)</f>
        <v>0</v>
      </c>
      <c r="O244" s="1">
        <f>VLOOKUP(B244,'Razzball Projections'!$B$2:$W$322,13,FALSE)</f>
        <v>0</v>
      </c>
      <c r="P244" s="1">
        <f>VLOOKUP(B244,'Razzball Projections'!$B$2:$W$322,14,FALSE)</f>
        <v>24</v>
      </c>
      <c r="Q244" s="1">
        <f>VLOOKUP(B244,'Razzball Projections'!$B$2:$W$322,15,FALSE)</f>
        <v>343</v>
      </c>
      <c r="R244" s="1">
        <f>VLOOKUP(B244,'Razzball Projections'!$B$2:$W$322,16,FALSE)</f>
        <v>3</v>
      </c>
      <c r="S244" s="8">
        <f>VLOOKUP(B244,'Razzball Projections'!$B$2:$W$322,17,FALSE)</f>
        <v>49.89</v>
      </c>
      <c r="T244" s="8">
        <f>VLOOKUP(B244,'Razzball Projections'!$B$2:$W$322,18,FALSE)</f>
        <v>61.74</v>
      </c>
      <c r="U244" s="8">
        <f>VLOOKUP(B244,'Razzball Projections'!$B$2:$W$322,19,FALSE)</f>
        <v>73.59</v>
      </c>
      <c r="V244" s="7">
        <f>VLOOKUP(B244,'Razzball Projections'!$B$2:$W$322,20,FALSE)</f>
        <v>0</v>
      </c>
      <c r="W244" s="7">
        <f>VLOOKUP(B244,'Razzball Projections'!$B$2:$W$322,21,FALSE)</f>
        <v>0</v>
      </c>
      <c r="X244" s="7">
        <f>VLOOKUP(B244,'Razzball Projections'!$B$2:$W$322,22,FALSE)</f>
        <v>0</v>
      </c>
    </row>
    <row r="245" spans="1:24">
      <c r="A245" s="6">
        <v>243</v>
      </c>
      <c r="B245" s="3" t="str">
        <f>'Razzball Projections'!B244</f>
        <v>Brandon Pettigrew</v>
      </c>
      <c r="C245" s="1" t="str">
        <f>VLOOKUP(B245,'Razzball Projections'!$B$2:$W$322,2,FALSE)</f>
        <v>TE</v>
      </c>
      <c r="D245" s="1" t="str">
        <f>VLOOKUP(B245,'Razzball Projections'!$B$2:$W$322,3,FALSE)</f>
        <v>DET</v>
      </c>
      <c r="E245" s="4">
        <f>VLOOKUP(B245,'Cheat Sheet'!$B$3:$E$323,4,FALSE)</f>
        <v>0</v>
      </c>
      <c r="F245" s="1">
        <f>VLOOKUP(B245,'Razzball Projections'!$B$2:$W$322,4,FALSE)</f>
        <v>0</v>
      </c>
      <c r="G245" s="1">
        <f>VLOOKUP(B245,'Razzball Projections'!$B$2:$W$322,5,FALSE)</f>
        <v>0</v>
      </c>
      <c r="H245" s="1">
        <f>VLOOKUP(B245,'Razzball Projections'!$B$2:$W$322,6,FALSE)</f>
        <v>0</v>
      </c>
      <c r="I245" s="1">
        <f>VLOOKUP(B245,'Razzball Projections'!$B$2:$W$322,7,FALSE)</f>
        <v>0</v>
      </c>
      <c r="J245" s="1">
        <f>VLOOKUP(B245,'Razzball Projections'!$B$2:$W$322,8,FALSE)</f>
        <v>0</v>
      </c>
      <c r="K245" s="1">
        <f>VLOOKUP(B245,'Razzball Projections'!$B$2:$W$322,9,FALSE)</f>
        <v>0</v>
      </c>
      <c r="L245" s="1">
        <f>VLOOKUP(B245,'Razzball Projections'!$B$2:$W$322,10,FALSE)</f>
        <v>0</v>
      </c>
      <c r="M245" s="1">
        <f>VLOOKUP(B245,'Razzball Projections'!$B$2:$W$322,11,FALSE)</f>
        <v>0</v>
      </c>
      <c r="N245" s="1">
        <f>VLOOKUP(B245,'Razzball Projections'!$B$2:$W$322,12,FALSE)</f>
        <v>0</v>
      </c>
      <c r="O245" s="1">
        <f>VLOOKUP(B245,'Razzball Projections'!$B$2:$W$322,13,FALSE)</f>
        <v>1</v>
      </c>
      <c r="P245" s="1">
        <f>VLOOKUP(B245,'Razzball Projections'!$B$2:$W$322,14,FALSE)</f>
        <v>32</v>
      </c>
      <c r="Q245" s="1">
        <f>VLOOKUP(B245,'Razzball Projections'!$B$2:$W$322,15,FALSE)</f>
        <v>307</v>
      </c>
      <c r="R245" s="1">
        <f>VLOOKUP(B245,'Razzball Projections'!$B$2:$W$322,16,FALSE)</f>
        <v>2</v>
      </c>
      <c r="S245" s="8">
        <f>VLOOKUP(B245,'Razzball Projections'!$B$2:$W$322,17,FALSE)</f>
        <v>40.700000000000003</v>
      </c>
      <c r="T245" s="8">
        <f>VLOOKUP(B245,'Razzball Projections'!$B$2:$W$322,18,FALSE)</f>
        <v>56.7</v>
      </c>
      <c r="U245" s="8">
        <f>VLOOKUP(B245,'Razzball Projections'!$B$2:$W$322,19,FALSE)</f>
        <v>72.7</v>
      </c>
      <c r="V245" s="7">
        <f>VLOOKUP(B245,'Razzball Projections'!$B$2:$W$322,20,FALSE)</f>
        <v>0</v>
      </c>
      <c r="W245" s="7">
        <f>VLOOKUP(B245,'Razzball Projections'!$B$2:$W$322,21,FALSE)</f>
        <v>0</v>
      </c>
      <c r="X245" s="7">
        <f>VLOOKUP(B245,'Razzball Projections'!$B$2:$W$322,22,FALSE)</f>
        <v>0</v>
      </c>
    </row>
    <row r="246" spans="1:24">
      <c r="A246" s="6">
        <v>244</v>
      </c>
      <c r="B246" s="3" t="str">
        <f>'Razzball Projections'!B245</f>
        <v>Jarvis Landry</v>
      </c>
      <c r="C246" s="1" t="str">
        <f>VLOOKUP(B246,'Razzball Projections'!$B$2:$W$322,2,FALSE)</f>
        <v>WR</v>
      </c>
      <c r="D246" s="1" t="str">
        <f>VLOOKUP(B246,'Razzball Projections'!$B$2:$W$322,3,FALSE)</f>
        <v>MIA</v>
      </c>
      <c r="E246" s="4">
        <f>VLOOKUP(B246,'Cheat Sheet'!$B$3:$E$323,4,FALSE)</f>
        <v>0</v>
      </c>
      <c r="F246" s="1">
        <f>VLOOKUP(B246,'Razzball Projections'!$B$2:$W$322,4,FALSE)</f>
        <v>0</v>
      </c>
      <c r="G246" s="1">
        <f>VLOOKUP(B246,'Razzball Projections'!$B$2:$W$322,5,FALSE)</f>
        <v>0</v>
      </c>
      <c r="H246" s="1">
        <f>VLOOKUP(B246,'Razzball Projections'!$B$2:$W$322,6,FALSE)</f>
        <v>0</v>
      </c>
      <c r="I246" s="1">
        <f>VLOOKUP(B246,'Razzball Projections'!$B$2:$W$322,7,FALSE)</f>
        <v>0</v>
      </c>
      <c r="J246" s="1">
        <f>VLOOKUP(B246,'Razzball Projections'!$B$2:$W$322,8,FALSE)</f>
        <v>0</v>
      </c>
      <c r="K246" s="1">
        <f>VLOOKUP(B246,'Razzball Projections'!$B$2:$W$322,9,FALSE)</f>
        <v>0</v>
      </c>
      <c r="L246" s="1">
        <f>VLOOKUP(B246,'Razzball Projections'!$B$2:$W$322,10,FALSE)</f>
        <v>0</v>
      </c>
      <c r="M246" s="1">
        <f>VLOOKUP(B246,'Razzball Projections'!$B$2:$W$322,11,FALSE)</f>
        <v>0</v>
      </c>
      <c r="N246" s="1">
        <f>VLOOKUP(B246,'Razzball Projections'!$B$2:$W$322,12,FALSE)</f>
        <v>0</v>
      </c>
      <c r="O246" s="1">
        <f>VLOOKUP(B246,'Razzball Projections'!$B$2:$W$322,13,FALSE)</f>
        <v>1</v>
      </c>
      <c r="P246" s="1">
        <f>VLOOKUP(B246,'Razzball Projections'!$B$2:$W$322,14,FALSE)</f>
        <v>27</v>
      </c>
      <c r="Q246" s="1">
        <f>VLOOKUP(B246,'Razzball Projections'!$B$2:$W$322,15,FALSE)</f>
        <v>351</v>
      </c>
      <c r="R246" s="1">
        <f>VLOOKUP(B246,'Razzball Projections'!$B$2:$W$322,16,FALSE)</f>
        <v>2</v>
      </c>
      <c r="S246" s="8">
        <f>VLOOKUP(B246,'Razzball Projections'!$B$2:$W$322,17,FALSE)</f>
        <v>45.52</v>
      </c>
      <c r="T246" s="8">
        <f>VLOOKUP(B246,'Razzball Projections'!$B$2:$W$322,18,FALSE)</f>
        <v>59.07</v>
      </c>
      <c r="U246" s="8">
        <f>VLOOKUP(B246,'Razzball Projections'!$B$2:$W$322,19,FALSE)</f>
        <v>72.62</v>
      </c>
      <c r="V246" s="7">
        <f>VLOOKUP(B246,'Razzball Projections'!$B$2:$W$322,20,FALSE)</f>
        <v>0</v>
      </c>
      <c r="W246" s="7">
        <f>VLOOKUP(B246,'Razzball Projections'!$B$2:$W$322,21,FALSE)</f>
        <v>0</v>
      </c>
      <c r="X246" s="7">
        <f>VLOOKUP(B246,'Razzball Projections'!$B$2:$W$322,22,FALSE)</f>
        <v>0</v>
      </c>
    </row>
    <row r="247" spans="1:24">
      <c r="A247" s="6">
        <v>245</v>
      </c>
      <c r="B247" s="3" t="str">
        <f>'Razzball Projections'!B246</f>
        <v>Paul Richardson</v>
      </c>
      <c r="C247" s="1" t="str">
        <f>VLOOKUP(B247,'Razzball Projections'!$B$2:$W$322,2,FALSE)</f>
        <v>WR</v>
      </c>
      <c r="D247" s="1" t="str">
        <f>VLOOKUP(B247,'Razzball Projections'!$B$2:$W$322,3,FALSE)</f>
        <v>SEA</v>
      </c>
      <c r="E247" s="4">
        <f>VLOOKUP(B247,'Cheat Sheet'!$B$3:$E$323,4,FALSE)</f>
        <v>0</v>
      </c>
      <c r="F247" s="1">
        <f>VLOOKUP(B247,'Razzball Projections'!$B$2:$W$322,4,FALSE)</f>
        <v>0</v>
      </c>
      <c r="G247" s="1">
        <f>VLOOKUP(B247,'Razzball Projections'!$B$2:$W$322,5,FALSE)</f>
        <v>0</v>
      </c>
      <c r="H247" s="1">
        <f>VLOOKUP(B247,'Razzball Projections'!$B$2:$W$322,6,FALSE)</f>
        <v>0</v>
      </c>
      <c r="I247" s="1">
        <f>VLOOKUP(B247,'Razzball Projections'!$B$2:$W$322,7,FALSE)</f>
        <v>0</v>
      </c>
      <c r="J247" s="1">
        <f>VLOOKUP(B247,'Razzball Projections'!$B$2:$W$322,8,FALSE)</f>
        <v>0</v>
      </c>
      <c r="K247" s="1">
        <f>VLOOKUP(B247,'Razzball Projections'!$B$2:$W$322,9,FALSE)</f>
        <v>0</v>
      </c>
      <c r="L247" s="1">
        <f>VLOOKUP(B247,'Razzball Projections'!$B$2:$W$322,10,FALSE)</f>
        <v>0</v>
      </c>
      <c r="M247" s="1">
        <f>VLOOKUP(B247,'Razzball Projections'!$B$2:$W$322,11,FALSE)</f>
        <v>0</v>
      </c>
      <c r="N247" s="1">
        <f>VLOOKUP(B247,'Razzball Projections'!$B$2:$W$322,12,FALSE)</f>
        <v>0</v>
      </c>
      <c r="O247" s="1">
        <f>VLOOKUP(B247,'Razzball Projections'!$B$2:$W$322,13,FALSE)</f>
        <v>0</v>
      </c>
      <c r="P247" s="1">
        <f>VLOOKUP(B247,'Razzball Projections'!$B$2:$W$322,14,FALSE)</f>
        <v>21</v>
      </c>
      <c r="Q247" s="1">
        <f>VLOOKUP(B247,'Razzball Projections'!$B$2:$W$322,15,FALSE)</f>
        <v>397</v>
      </c>
      <c r="R247" s="1">
        <f>VLOOKUP(B247,'Razzball Projections'!$B$2:$W$322,16,FALSE)</f>
        <v>2</v>
      </c>
      <c r="S247" s="8">
        <f>VLOOKUP(B247,'Razzball Projections'!$B$2:$W$322,17,FALSE)</f>
        <v>51.65</v>
      </c>
      <c r="T247" s="8">
        <f>VLOOKUP(B247,'Razzball Projections'!$B$2:$W$322,18,FALSE)</f>
        <v>61.9</v>
      </c>
      <c r="U247" s="8">
        <f>VLOOKUP(B247,'Razzball Projections'!$B$2:$W$322,19,FALSE)</f>
        <v>72.150000000000006</v>
      </c>
      <c r="V247" s="7">
        <f>VLOOKUP(B247,'Razzball Projections'!$B$2:$W$322,20,FALSE)</f>
        <v>0</v>
      </c>
      <c r="W247" s="7">
        <f>VLOOKUP(B247,'Razzball Projections'!$B$2:$W$322,21,FALSE)</f>
        <v>0</v>
      </c>
      <c r="X247" s="7">
        <f>VLOOKUP(B247,'Razzball Projections'!$B$2:$W$322,22,FALSE)</f>
        <v>0</v>
      </c>
    </row>
    <row r="248" spans="1:24">
      <c r="A248" s="6">
        <v>246</v>
      </c>
      <c r="B248" s="3" t="str">
        <f>'Razzball Projections'!B247</f>
        <v>James Starks</v>
      </c>
      <c r="C248" s="1" t="str">
        <f>VLOOKUP(B248,'Razzball Projections'!$B$2:$W$322,2,FALSE)</f>
        <v>RB</v>
      </c>
      <c r="D248" s="1" t="str">
        <f>VLOOKUP(B248,'Razzball Projections'!$B$2:$W$322,3,FALSE)</f>
        <v>GB</v>
      </c>
      <c r="E248" s="4">
        <f>VLOOKUP(B248,'Cheat Sheet'!$B$3:$E$323,4,FALSE)</f>
        <v>0</v>
      </c>
      <c r="F248" s="1">
        <f>VLOOKUP(B248,'Razzball Projections'!$B$2:$W$322,4,FALSE)</f>
        <v>0</v>
      </c>
      <c r="G248" s="1">
        <f>VLOOKUP(B248,'Razzball Projections'!$B$2:$W$322,5,FALSE)</f>
        <v>0</v>
      </c>
      <c r="H248" s="1">
        <f>VLOOKUP(B248,'Razzball Projections'!$B$2:$W$322,6,FALSE)</f>
        <v>0</v>
      </c>
      <c r="I248" s="1">
        <f>VLOOKUP(B248,'Razzball Projections'!$B$2:$W$322,7,FALSE)</f>
        <v>0</v>
      </c>
      <c r="J248" s="1">
        <f>VLOOKUP(B248,'Razzball Projections'!$B$2:$W$322,8,FALSE)</f>
        <v>0</v>
      </c>
      <c r="K248" s="1">
        <f>VLOOKUP(B248,'Razzball Projections'!$B$2:$W$322,9,FALSE)</f>
        <v>0</v>
      </c>
      <c r="L248" s="1">
        <f>VLOOKUP(B248,'Razzball Projections'!$B$2:$W$322,10,FALSE)</f>
        <v>81</v>
      </c>
      <c r="M248" s="1">
        <f>VLOOKUP(B248,'Razzball Projections'!$B$2:$W$322,11,FALSE)</f>
        <v>391</v>
      </c>
      <c r="N248" s="1">
        <f>VLOOKUP(B248,'Razzball Projections'!$B$2:$W$322,12,FALSE)</f>
        <v>3</v>
      </c>
      <c r="O248" s="1">
        <f>VLOOKUP(B248,'Razzball Projections'!$B$2:$W$322,13,FALSE)</f>
        <v>2</v>
      </c>
      <c r="P248" s="1">
        <f>VLOOKUP(B248,'Razzball Projections'!$B$2:$W$322,14,FALSE)</f>
        <v>13</v>
      </c>
      <c r="Q248" s="1">
        <f>VLOOKUP(B248,'Razzball Projections'!$B$2:$W$322,15,FALSE)</f>
        <v>87</v>
      </c>
      <c r="R248" s="1">
        <f>VLOOKUP(B248,'Razzball Projections'!$B$2:$W$322,16,FALSE)</f>
        <v>0</v>
      </c>
      <c r="S248" s="8">
        <f>VLOOKUP(B248,'Razzball Projections'!$B$2:$W$322,17,FALSE)</f>
        <v>58.8</v>
      </c>
      <c r="T248" s="8">
        <f>VLOOKUP(B248,'Razzball Projections'!$B$2:$W$322,18,FALSE)</f>
        <v>65.3</v>
      </c>
      <c r="U248" s="8">
        <f>VLOOKUP(B248,'Razzball Projections'!$B$2:$W$322,19,FALSE)</f>
        <v>71.8</v>
      </c>
      <c r="V248" s="7">
        <f>VLOOKUP(B248,'Razzball Projections'!$B$2:$W$322,20,FALSE)</f>
        <v>0</v>
      </c>
      <c r="W248" s="7">
        <f>VLOOKUP(B248,'Razzball Projections'!$B$2:$W$322,21,FALSE)</f>
        <v>0</v>
      </c>
      <c r="X248" s="7">
        <f>VLOOKUP(B248,'Razzball Projections'!$B$2:$W$322,22,FALSE)</f>
        <v>0</v>
      </c>
    </row>
    <row r="249" spans="1:24">
      <c r="A249" s="6">
        <v>247</v>
      </c>
      <c r="B249" s="3" t="str">
        <f>'Razzball Projections'!B248</f>
        <v>Jordan Todman</v>
      </c>
      <c r="C249" s="1" t="str">
        <f>VLOOKUP(B249,'Razzball Projections'!$B$2:$W$322,2,FALSE)</f>
        <v>RB</v>
      </c>
      <c r="D249" s="1" t="str">
        <f>VLOOKUP(B249,'Razzball Projections'!$B$2:$W$322,3,FALSE)</f>
        <v>JAC</v>
      </c>
      <c r="E249" s="4">
        <f>VLOOKUP(B249,'Cheat Sheet'!$B$3:$E$323,4,FALSE)</f>
        <v>0</v>
      </c>
      <c r="F249" s="1">
        <f>VLOOKUP(B249,'Razzball Projections'!$B$2:$W$322,4,FALSE)</f>
        <v>0</v>
      </c>
      <c r="G249" s="1">
        <f>VLOOKUP(B249,'Razzball Projections'!$B$2:$W$322,5,FALSE)</f>
        <v>0</v>
      </c>
      <c r="H249" s="1">
        <f>VLOOKUP(B249,'Razzball Projections'!$B$2:$W$322,6,FALSE)</f>
        <v>0</v>
      </c>
      <c r="I249" s="1">
        <f>VLOOKUP(B249,'Razzball Projections'!$B$2:$W$322,7,FALSE)</f>
        <v>0</v>
      </c>
      <c r="J249" s="1">
        <f>VLOOKUP(B249,'Razzball Projections'!$B$2:$W$322,8,FALSE)</f>
        <v>0</v>
      </c>
      <c r="K249" s="1">
        <f>VLOOKUP(B249,'Razzball Projections'!$B$2:$W$322,9,FALSE)</f>
        <v>0</v>
      </c>
      <c r="L249" s="1">
        <f>VLOOKUP(B249,'Razzball Projections'!$B$2:$W$322,10,FALSE)</f>
        <v>70</v>
      </c>
      <c r="M249" s="1">
        <f>VLOOKUP(B249,'Razzball Projections'!$B$2:$W$322,11,FALSE)</f>
        <v>285</v>
      </c>
      <c r="N249" s="1">
        <f>VLOOKUP(B249,'Razzball Projections'!$B$2:$W$322,12,FALSE)</f>
        <v>1</v>
      </c>
      <c r="O249" s="1">
        <f>VLOOKUP(B249,'Razzball Projections'!$B$2:$W$322,13,FALSE)</f>
        <v>2</v>
      </c>
      <c r="P249" s="1">
        <f>VLOOKUP(B249,'Razzball Projections'!$B$2:$W$322,14,FALSE)</f>
        <v>21</v>
      </c>
      <c r="Q249" s="1">
        <f>VLOOKUP(B249,'Razzball Projections'!$B$2:$W$322,15,FALSE)</f>
        <v>154</v>
      </c>
      <c r="R249" s="1">
        <f>VLOOKUP(B249,'Razzball Projections'!$B$2:$W$322,16,FALSE)</f>
        <v>1</v>
      </c>
      <c r="S249" s="8">
        <f>VLOOKUP(B249,'Razzball Projections'!$B$2:$W$322,17,FALSE)</f>
        <v>49.9</v>
      </c>
      <c r="T249" s="8">
        <f>VLOOKUP(B249,'Razzball Projections'!$B$2:$W$322,18,FALSE)</f>
        <v>60.4</v>
      </c>
      <c r="U249" s="8">
        <f>VLOOKUP(B249,'Razzball Projections'!$B$2:$W$322,19,FALSE)</f>
        <v>70.900000000000006</v>
      </c>
      <c r="V249" s="7">
        <f>VLOOKUP(B249,'Razzball Projections'!$B$2:$W$322,20,FALSE)</f>
        <v>0</v>
      </c>
      <c r="W249" s="7">
        <f>VLOOKUP(B249,'Razzball Projections'!$B$2:$W$322,21,FALSE)</f>
        <v>0</v>
      </c>
      <c r="X249" s="7">
        <f>VLOOKUP(B249,'Razzball Projections'!$B$2:$W$322,22,FALSE)</f>
        <v>0</v>
      </c>
    </row>
    <row r="250" spans="1:24">
      <c r="A250" s="6">
        <v>248</v>
      </c>
      <c r="B250" s="3" t="str">
        <f>'Razzball Projections'!B249</f>
        <v>Ka’Deem Carey</v>
      </c>
      <c r="C250" s="1" t="str">
        <f>VLOOKUP(B250,'Razzball Projections'!$B$2:$W$322,2,FALSE)</f>
        <v>RB</v>
      </c>
      <c r="D250" s="1" t="str">
        <f>VLOOKUP(B250,'Razzball Projections'!$B$2:$W$322,3,FALSE)</f>
        <v>CHI</v>
      </c>
      <c r="E250" s="4">
        <f>VLOOKUP(B250,'Cheat Sheet'!$B$3:$E$323,4,FALSE)</f>
        <v>0</v>
      </c>
      <c r="F250" s="1">
        <f>VLOOKUP(B250,'Razzball Projections'!$B$2:$W$322,4,FALSE)</f>
        <v>0</v>
      </c>
      <c r="G250" s="1">
        <f>VLOOKUP(B250,'Razzball Projections'!$B$2:$W$322,5,FALSE)</f>
        <v>0</v>
      </c>
      <c r="H250" s="1">
        <f>VLOOKUP(B250,'Razzball Projections'!$B$2:$W$322,6,FALSE)</f>
        <v>0</v>
      </c>
      <c r="I250" s="1">
        <f>VLOOKUP(B250,'Razzball Projections'!$B$2:$W$322,7,FALSE)</f>
        <v>0</v>
      </c>
      <c r="J250" s="1">
        <f>VLOOKUP(B250,'Razzball Projections'!$B$2:$W$322,8,FALSE)</f>
        <v>0</v>
      </c>
      <c r="K250" s="1">
        <f>VLOOKUP(B250,'Razzball Projections'!$B$2:$W$322,9,FALSE)</f>
        <v>0</v>
      </c>
      <c r="L250" s="1">
        <f>VLOOKUP(B250,'Razzball Projections'!$B$2:$W$322,10,FALSE)</f>
        <v>66</v>
      </c>
      <c r="M250" s="1">
        <f>VLOOKUP(B250,'Razzball Projections'!$B$2:$W$322,11,FALSE)</f>
        <v>292</v>
      </c>
      <c r="N250" s="1">
        <f>VLOOKUP(B250,'Razzball Projections'!$B$2:$W$322,12,FALSE)</f>
        <v>1</v>
      </c>
      <c r="O250" s="1">
        <f>VLOOKUP(B250,'Razzball Projections'!$B$2:$W$322,13,FALSE)</f>
        <v>1</v>
      </c>
      <c r="P250" s="1">
        <f>VLOOKUP(B250,'Razzball Projections'!$B$2:$W$322,14,FALSE)</f>
        <v>20</v>
      </c>
      <c r="Q250" s="1">
        <f>VLOOKUP(B250,'Razzball Projections'!$B$2:$W$322,15,FALSE)</f>
        <v>136</v>
      </c>
      <c r="R250" s="1">
        <f>VLOOKUP(B250,'Razzball Projections'!$B$2:$W$322,16,FALSE)</f>
        <v>1</v>
      </c>
      <c r="S250" s="8">
        <f>VLOOKUP(B250,'Razzball Projections'!$B$2:$W$322,17,FALSE)</f>
        <v>50.8</v>
      </c>
      <c r="T250" s="8">
        <f>VLOOKUP(B250,'Razzball Projections'!$B$2:$W$322,18,FALSE)</f>
        <v>60.8</v>
      </c>
      <c r="U250" s="8">
        <f>VLOOKUP(B250,'Razzball Projections'!$B$2:$W$322,19,FALSE)</f>
        <v>70.8</v>
      </c>
      <c r="V250" s="7">
        <f>VLOOKUP(B250,'Razzball Projections'!$B$2:$W$322,20,FALSE)</f>
        <v>0</v>
      </c>
      <c r="W250" s="7">
        <f>VLOOKUP(B250,'Razzball Projections'!$B$2:$W$322,21,FALSE)</f>
        <v>0</v>
      </c>
      <c r="X250" s="7">
        <f>VLOOKUP(B250,'Razzball Projections'!$B$2:$W$322,22,FALSE)</f>
        <v>0</v>
      </c>
    </row>
    <row r="251" spans="1:24">
      <c r="A251" s="6">
        <v>249</v>
      </c>
      <c r="B251" s="3" t="str">
        <f>'Razzball Projections'!B250</f>
        <v>Jerrel Jernigan</v>
      </c>
      <c r="C251" s="1" t="str">
        <f>VLOOKUP(B251,'Razzball Projections'!$B$2:$W$322,2,FALSE)</f>
        <v>WR</v>
      </c>
      <c r="D251" s="1" t="str">
        <f>VLOOKUP(B251,'Razzball Projections'!$B$2:$W$322,3,FALSE)</f>
        <v>NYG</v>
      </c>
      <c r="E251" s="4">
        <f>VLOOKUP(B251,'Cheat Sheet'!$B$3:$E$323,4,FALSE)</f>
        <v>0</v>
      </c>
      <c r="F251" s="1">
        <f>VLOOKUP(B251,'Razzball Projections'!$B$2:$W$322,4,FALSE)</f>
        <v>0</v>
      </c>
      <c r="G251" s="1">
        <f>VLOOKUP(B251,'Razzball Projections'!$B$2:$W$322,5,FALSE)</f>
        <v>0</v>
      </c>
      <c r="H251" s="1">
        <f>VLOOKUP(B251,'Razzball Projections'!$B$2:$W$322,6,FALSE)</f>
        <v>0</v>
      </c>
      <c r="I251" s="1">
        <f>VLOOKUP(B251,'Razzball Projections'!$B$2:$W$322,7,FALSE)</f>
        <v>0</v>
      </c>
      <c r="J251" s="1">
        <f>VLOOKUP(B251,'Razzball Projections'!$B$2:$W$322,8,FALSE)</f>
        <v>0</v>
      </c>
      <c r="K251" s="1">
        <f>VLOOKUP(B251,'Razzball Projections'!$B$2:$W$322,9,FALSE)</f>
        <v>0</v>
      </c>
      <c r="L251" s="1">
        <f>VLOOKUP(B251,'Razzball Projections'!$B$2:$W$322,10,FALSE)</f>
        <v>2</v>
      </c>
      <c r="M251" s="1">
        <f>VLOOKUP(B251,'Razzball Projections'!$B$2:$W$322,11,FALSE)</f>
        <v>13</v>
      </c>
      <c r="N251" s="1">
        <f>VLOOKUP(B251,'Razzball Projections'!$B$2:$W$322,12,FALSE)</f>
        <v>0</v>
      </c>
      <c r="O251" s="1">
        <f>VLOOKUP(B251,'Razzball Projections'!$B$2:$W$322,13,FALSE)</f>
        <v>0</v>
      </c>
      <c r="P251" s="1">
        <f>VLOOKUP(B251,'Razzball Projections'!$B$2:$W$322,14,FALSE)</f>
        <v>22</v>
      </c>
      <c r="Q251" s="1">
        <f>VLOOKUP(B251,'Razzball Projections'!$B$2:$W$322,15,FALSE)</f>
        <v>319</v>
      </c>
      <c r="R251" s="1">
        <f>VLOOKUP(B251,'Razzball Projections'!$B$2:$W$322,16,FALSE)</f>
        <v>2</v>
      </c>
      <c r="S251" s="8">
        <f>VLOOKUP(B251,'Razzball Projections'!$B$2:$W$322,17,FALSE)</f>
        <v>47.58</v>
      </c>
      <c r="T251" s="8">
        <f>VLOOKUP(B251,'Razzball Projections'!$B$2:$W$322,18,FALSE)</f>
        <v>58.78</v>
      </c>
      <c r="U251" s="8">
        <f>VLOOKUP(B251,'Razzball Projections'!$B$2:$W$322,19,FALSE)</f>
        <v>69.98</v>
      </c>
      <c r="V251" s="7">
        <f>VLOOKUP(B251,'Razzball Projections'!$B$2:$W$322,20,FALSE)</f>
        <v>0</v>
      </c>
      <c r="W251" s="7">
        <f>VLOOKUP(B251,'Razzball Projections'!$B$2:$W$322,21,FALSE)</f>
        <v>0</v>
      </c>
      <c r="X251" s="7">
        <f>VLOOKUP(B251,'Razzball Projections'!$B$2:$W$322,22,FALSE)</f>
        <v>0</v>
      </c>
    </row>
    <row r="252" spans="1:24">
      <c r="A252" s="6">
        <v>250</v>
      </c>
      <c r="B252" s="3" t="str">
        <f>'Razzball Projections'!B251</f>
        <v>Anthony Fasano</v>
      </c>
      <c r="C252" s="1" t="str">
        <f>VLOOKUP(B252,'Razzball Projections'!$B$2:$W$322,2,FALSE)</f>
        <v>TE</v>
      </c>
      <c r="D252" s="1" t="str">
        <f>VLOOKUP(B252,'Razzball Projections'!$B$2:$W$322,3,FALSE)</f>
        <v>KC</v>
      </c>
      <c r="E252" s="4">
        <f>VLOOKUP(B252,'Cheat Sheet'!$B$3:$E$323,4,FALSE)</f>
        <v>0</v>
      </c>
      <c r="F252" s="1">
        <f>VLOOKUP(B252,'Razzball Projections'!$B$2:$W$322,4,FALSE)</f>
        <v>0</v>
      </c>
      <c r="G252" s="1">
        <f>VLOOKUP(B252,'Razzball Projections'!$B$2:$W$322,5,FALSE)</f>
        <v>0</v>
      </c>
      <c r="H252" s="1">
        <f>VLOOKUP(B252,'Razzball Projections'!$B$2:$W$322,6,FALSE)</f>
        <v>0</v>
      </c>
      <c r="I252" s="1">
        <f>VLOOKUP(B252,'Razzball Projections'!$B$2:$W$322,7,FALSE)</f>
        <v>0</v>
      </c>
      <c r="J252" s="1">
        <f>VLOOKUP(B252,'Razzball Projections'!$B$2:$W$322,8,FALSE)</f>
        <v>0</v>
      </c>
      <c r="K252" s="1">
        <f>VLOOKUP(B252,'Razzball Projections'!$B$2:$W$322,9,FALSE)</f>
        <v>0</v>
      </c>
      <c r="L252" s="1">
        <f>VLOOKUP(B252,'Razzball Projections'!$B$2:$W$322,10,FALSE)</f>
        <v>0</v>
      </c>
      <c r="M252" s="1">
        <f>VLOOKUP(B252,'Razzball Projections'!$B$2:$W$322,11,FALSE)</f>
        <v>0</v>
      </c>
      <c r="N252" s="1">
        <f>VLOOKUP(B252,'Razzball Projections'!$B$2:$W$322,12,FALSE)</f>
        <v>0</v>
      </c>
      <c r="O252" s="1">
        <f>VLOOKUP(B252,'Razzball Projections'!$B$2:$W$322,13,FALSE)</f>
        <v>0</v>
      </c>
      <c r="P252" s="1">
        <f>VLOOKUP(B252,'Razzball Projections'!$B$2:$W$322,14,FALSE)</f>
        <v>26</v>
      </c>
      <c r="Q252" s="1">
        <f>VLOOKUP(B252,'Razzball Projections'!$B$2:$W$322,15,FALSE)</f>
        <v>259</v>
      </c>
      <c r="R252" s="1">
        <f>VLOOKUP(B252,'Razzball Projections'!$B$2:$W$322,16,FALSE)</f>
        <v>3</v>
      </c>
      <c r="S252" s="8">
        <f>VLOOKUP(B252,'Razzball Projections'!$B$2:$W$322,17,FALSE)</f>
        <v>43.9</v>
      </c>
      <c r="T252" s="8">
        <f>VLOOKUP(B252,'Razzball Projections'!$B$2:$W$322,18,FALSE)</f>
        <v>56.9</v>
      </c>
      <c r="U252" s="8">
        <f>VLOOKUP(B252,'Razzball Projections'!$B$2:$W$322,19,FALSE)</f>
        <v>69.900000000000006</v>
      </c>
      <c r="V252" s="7">
        <f>VLOOKUP(B252,'Razzball Projections'!$B$2:$W$322,20,FALSE)</f>
        <v>0</v>
      </c>
      <c r="W252" s="7">
        <f>VLOOKUP(B252,'Razzball Projections'!$B$2:$W$322,21,FALSE)</f>
        <v>0</v>
      </c>
      <c r="X252" s="7">
        <f>VLOOKUP(B252,'Razzball Projections'!$B$2:$W$322,22,FALSE)</f>
        <v>0</v>
      </c>
    </row>
    <row r="253" spans="1:24">
      <c r="A253" s="6">
        <v>251</v>
      </c>
      <c r="B253" s="3" t="str">
        <f>'Razzball Projections'!B252</f>
        <v>Devin Street</v>
      </c>
      <c r="C253" s="1" t="str">
        <f>VLOOKUP(B253,'Razzball Projections'!$B$2:$W$322,2,FALSE)</f>
        <v>WR</v>
      </c>
      <c r="D253" s="1" t="str">
        <f>VLOOKUP(B253,'Razzball Projections'!$B$2:$W$322,3,FALSE)</f>
        <v>DAL</v>
      </c>
      <c r="E253" s="4">
        <f>VLOOKUP(B253,'Cheat Sheet'!$B$3:$E$323,4,FALSE)</f>
        <v>0</v>
      </c>
      <c r="F253" s="1">
        <f>VLOOKUP(B253,'Razzball Projections'!$B$2:$W$322,4,FALSE)</f>
        <v>0</v>
      </c>
      <c r="G253" s="1">
        <f>VLOOKUP(B253,'Razzball Projections'!$B$2:$W$322,5,FALSE)</f>
        <v>0</v>
      </c>
      <c r="H253" s="1">
        <f>VLOOKUP(B253,'Razzball Projections'!$B$2:$W$322,6,FALSE)</f>
        <v>0</v>
      </c>
      <c r="I253" s="1">
        <f>VLOOKUP(B253,'Razzball Projections'!$B$2:$W$322,7,FALSE)</f>
        <v>0</v>
      </c>
      <c r="J253" s="1">
        <f>VLOOKUP(B253,'Razzball Projections'!$B$2:$W$322,8,FALSE)</f>
        <v>0</v>
      </c>
      <c r="K253" s="1">
        <f>VLOOKUP(B253,'Razzball Projections'!$B$2:$W$322,9,FALSE)</f>
        <v>0</v>
      </c>
      <c r="L253" s="1">
        <f>VLOOKUP(B253,'Razzball Projections'!$B$2:$W$322,10,FALSE)</f>
        <v>0</v>
      </c>
      <c r="M253" s="1">
        <f>VLOOKUP(B253,'Razzball Projections'!$B$2:$W$322,11,FALSE)</f>
        <v>0</v>
      </c>
      <c r="N253" s="1">
        <f>VLOOKUP(B253,'Razzball Projections'!$B$2:$W$322,12,FALSE)</f>
        <v>0</v>
      </c>
      <c r="O253" s="1">
        <f>VLOOKUP(B253,'Razzball Projections'!$B$2:$W$322,13,FALSE)</f>
        <v>0</v>
      </c>
      <c r="P253" s="1">
        <f>VLOOKUP(B253,'Razzball Projections'!$B$2:$W$322,14,FALSE)</f>
        <v>24</v>
      </c>
      <c r="Q253" s="1">
        <f>VLOOKUP(B253,'Razzball Projections'!$B$2:$W$322,15,FALSE)</f>
        <v>343</v>
      </c>
      <c r="R253" s="1">
        <f>VLOOKUP(B253,'Razzball Projections'!$B$2:$W$322,16,FALSE)</f>
        <v>2</v>
      </c>
      <c r="S253" s="8">
        <f>VLOOKUP(B253,'Razzball Projections'!$B$2:$W$322,17,FALSE)</f>
        <v>46.25</v>
      </c>
      <c r="T253" s="8">
        <f>VLOOKUP(B253,'Razzball Projections'!$B$2:$W$322,18,FALSE)</f>
        <v>58</v>
      </c>
      <c r="U253" s="8">
        <f>VLOOKUP(B253,'Razzball Projections'!$B$2:$W$322,19,FALSE)</f>
        <v>69.75</v>
      </c>
      <c r="V253" s="7">
        <f>VLOOKUP(B253,'Razzball Projections'!$B$2:$W$322,20,FALSE)</f>
        <v>0</v>
      </c>
      <c r="W253" s="7">
        <f>VLOOKUP(B253,'Razzball Projections'!$B$2:$W$322,21,FALSE)</f>
        <v>0</v>
      </c>
      <c r="X253" s="7">
        <f>VLOOKUP(B253,'Razzball Projections'!$B$2:$W$322,22,FALSE)</f>
        <v>0</v>
      </c>
    </row>
    <row r="254" spans="1:24">
      <c r="A254" s="6">
        <v>252</v>
      </c>
      <c r="B254" s="3" t="str">
        <f>'Razzball Projections'!B253</f>
        <v>James White</v>
      </c>
      <c r="C254" s="1" t="str">
        <f>VLOOKUP(B254,'Razzball Projections'!$B$2:$W$322,2,FALSE)</f>
        <v>RB</v>
      </c>
      <c r="D254" s="1" t="str">
        <f>VLOOKUP(B254,'Razzball Projections'!$B$2:$W$322,3,FALSE)</f>
        <v>NE</v>
      </c>
      <c r="E254" s="4">
        <f>VLOOKUP(B254,'Cheat Sheet'!$B$3:$E$323,4,FALSE)</f>
        <v>0</v>
      </c>
      <c r="F254" s="1">
        <f>VLOOKUP(B254,'Razzball Projections'!$B$2:$W$322,4,FALSE)</f>
        <v>0</v>
      </c>
      <c r="G254" s="1">
        <f>VLOOKUP(B254,'Razzball Projections'!$B$2:$W$322,5,FALSE)</f>
        <v>0</v>
      </c>
      <c r="H254" s="1">
        <f>VLOOKUP(B254,'Razzball Projections'!$B$2:$W$322,6,FALSE)</f>
        <v>0</v>
      </c>
      <c r="I254" s="1">
        <f>VLOOKUP(B254,'Razzball Projections'!$B$2:$W$322,7,FALSE)</f>
        <v>0</v>
      </c>
      <c r="J254" s="1">
        <f>VLOOKUP(B254,'Razzball Projections'!$B$2:$W$322,8,FALSE)</f>
        <v>0</v>
      </c>
      <c r="K254" s="1">
        <f>VLOOKUP(B254,'Razzball Projections'!$B$2:$W$322,9,FALSE)</f>
        <v>0</v>
      </c>
      <c r="L254" s="1">
        <f>VLOOKUP(B254,'Razzball Projections'!$B$2:$W$322,10,FALSE)</f>
        <v>64</v>
      </c>
      <c r="M254" s="1">
        <f>VLOOKUP(B254,'Razzball Projections'!$B$2:$W$322,11,FALSE)</f>
        <v>264</v>
      </c>
      <c r="N254" s="1">
        <f>VLOOKUP(B254,'Razzball Projections'!$B$2:$W$322,12,FALSE)</f>
        <v>2</v>
      </c>
      <c r="O254" s="1">
        <f>VLOOKUP(B254,'Razzball Projections'!$B$2:$W$322,13,FALSE)</f>
        <v>0</v>
      </c>
      <c r="P254" s="1">
        <f>VLOOKUP(B254,'Razzball Projections'!$B$2:$W$322,14,FALSE)</f>
        <v>14</v>
      </c>
      <c r="Q254" s="1">
        <f>VLOOKUP(B254,'Razzball Projections'!$B$2:$W$322,15,FALSE)</f>
        <v>100</v>
      </c>
      <c r="R254" s="1">
        <f>VLOOKUP(B254,'Razzball Projections'!$B$2:$W$322,16,FALSE)</f>
        <v>1</v>
      </c>
      <c r="S254" s="8">
        <f>VLOOKUP(B254,'Razzball Projections'!$B$2:$W$322,17,FALSE)</f>
        <v>54.4</v>
      </c>
      <c r="T254" s="8">
        <f>VLOOKUP(B254,'Razzball Projections'!$B$2:$W$322,18,FALSE)</f>
        <v>61.4</v>
      </c>
      <c r="U254" s="8">
        <f>VLOOKUP(B254,'Razzball Projections'!$B$2:$W$322,19,FALSE)</f>
        <v>68.400000000000006</v>
      </c>
      <c r="V254" s="7">
        <f>VLOOKUP(B254,'Razzball Projections'!$B$2:$W$322,20,FALSE)</f>
        <v>0</v>
      </c>
      <c r="W254" s="7">
        <f>VLOOKUP(B254,'Razzball Projections'!$B$2:$W$322,21,FALSE)</f>
        <v>0</v>
      </c>
      <c r="X254" s="7">
        <f>VLOOKUP(B254,'Razzball Projections'!$B$2:$W$322,22,FALSE)</f>
        <v>0</v>
      </c>
    </row>
    <row r="255" spans="1:24">
      <c r="A255" s="6">
        <v>253</v>
      </c>
      <c r="B255" s="3" t="str">
        <f>'Razzball Projections'!B254</f>
        <v>Austin Pettis</v>
      </c>
      <c r="C255" s="1" t="str">
        <f>VLOOKUP(B255,'Razzball Projections'!$B$2:$W$322,2,FALSE)</f>
        <v>WR</v>
      </c>
      <c r="D255" s="1" t="str">
        <f>VLOOKUP(B255,'Razzball Projections'!$B$2:$W$322,3,FALSE)</f>
        <v>STL</v>
      </c>
      <c r="E255" s="4">
        <f>VLOOKUP(B255,'Cheat Sheet'!$B$3:$E$323,4,FALSE)</f>
        <v>0</v>
      </c>
      <c r="F255" s="1">
        <f>VLOOKUP(B255,'Razzball Projections'!$B$2:$W$322,4,FALSE)</f>
        <v>0</v>
      </c>
      <c r="G255" s="1">
        <f>VLOOKUP(B255,'Razzball Projections'!$B$2:$W$322,5,FALSE)</f>
        <v>0</v>
      </c>
      <c r="H255" s="1">
        <f>VLOOKUP(B255,'Razzball Projections'!$B$2:$W$322,6,FALSE)</f>
        <v>0</v>
      </c>
      <c r="I255" s="1">
        <f>VLOOKUP(B255,'Razzball Projections'!$B$2:$W$322,7,FALSE)</f>
        <v>0</v>
      </c>
      <c r="J255" s="1">
        <f>VLOOKUP(B255,'Razzball Projections'!$B$2:$W$322,8,FALSE)</f>
        <v>0</v>
      </c>
      <c r="K255" s="1">
        <f>VLOOKUP(B255,'Razzball Projections'!$B$2:$W$322,9,FALSE)</f>
        <v>0</v>
      </c>
      <c r="L255" s="1">
        <f>VLOOKUP(B255,'Razzball Projections'!$B$2:$W$322,10,FALSE)</f>
        <v>0</v>
      </c>
      <c r="M255" s="1">
        <f>VLOOKUP(B255,'Razzball Projections'!$B$2:$W$322,11,FALSE)</f>
        <v>0</v>
      </c>
      <c r="N255" s="1">
        <f>VLOOKUP(B255,'Razzball Projections'!$B$2:$W$322,12,FALSE)</f>
        <v>0</v>
      </c>
      <c r="O255" s="1">
        <f>VLOOKUP(B255,'Razzball Projections'!$B$2:$W$322,13,FALSE)</f>
        <v>0</v>
      </c>
      <c r="P255" s="1">
        <f>VLOOKUP(B255,'Razzball Projections'!$B$2:$W$322,14,FALSE)</f>
        <v>26</v>
      </c>
      <c r="Q255" s="1">
        <f>VLOOKUP(B255,'Razzball Projections'!$B$2:$W$322,15,FALSE)</f>
        <v>289</v>
      </c>
      <c r="R255" s="1">
        <f>VLOOKUP(B255,'Razzball Projections'!$B$2:$W$322,16,FALSE)</f>
        <v>2</v>
      </c>
      <c r="S255" s="8">
        <f>VLOOKUP(B255,'Razzball Projections'!$B$2:$W$322,17,FALSE)</f>
        <v>42.05</v>
      </c>
      <c r="T255" s="8">
        <f>VLOOKUP(B255,'Razzball Projections'!$B$2:$W$322,18,FALSE)</f>
        <v>55.2</v>
      </c>
      <c r="U255" s="8">
        <f>VLOOKUP(B255,'Razzball Projections'!$B$2:$W$322,19,FALSE)</f>
        <v>68.349999999999994</v>
      </c>
      <c r="V255" s="7">
        <f>VLOOKUP(B255,'Razzball Projections'!$B$2:$W$322,20,FALSE)</f>
        <v>0</v>
      </c>
      <c r="W255" s="7">
        <f>VLOOKUP(B255,'Razzball Projections'!$B$2:$W$322,21,FALSE)</f>
        <v>0</v>
      </c>
      <c r="X255" s="7">
        <f>VLOOKUP(B255,'Razzball Projections'!$B$2:$W$322,22,FALSE)</f>
        <v>0</v>
      </c>
    </row>
    <row r="256" spans="1:24">
      <c r="A256" s="6">
        <v>254</v>
      </c>
      <c r="B256" s="3" t="str">
        <f>'Razzball Projections'!B255</f>
        <v>BenJarvus Green-Ellis</v>
      </c>
      <c r="C256" s="1" t="str">
        <f>VLOOKUP(B256,'Razzball Projections'!$B$2:$W$322,2,FALSE)</f>
        <v>RB</v>
      </c>
      <c r="D256" s="1" t="str">
        <f>VLOOKUP(B256,'Razzball Projections'!$B$2:$W$322,3,FALSE)</f>
        <v>CIN</v>
      </c>
      <c r="E256" s="4">
        <f>VLOOKUP(B256,'Cheat Sheet'!$B$3:$E$323,4,FALSE)</f>
        <v>0</v>
      </c>
      <c r="F256" s="1">
        <f>VLOOKUP(B256,'Razzball Projections'!$B$2:$W$322,4,FALSE)</f>
        <v>0</v>
      </c>
      <c r="G256" s="1">
        <f>VLOOKUP(B256,'Razzball Projections'!$B$2:$W$322,5,FALSE)</f>
        <v>0</v>
      </c>
      <c r="H256" s="1">
        <f>VLOOKUP(B256,'Razzball Projections'!$B$2:$W$322,6,FALSE)</f>
        <v>0</v>
      </c>
      <c r="I256" s="1">
        <f>VLOOKUP(B256,'Razzball Projections'!$B$2:$W$322,7,FALSE)</f>
        <v>0</v>
      </c>
      <c r="J256" s="1">
        <f>VLOOKUP(B256,'Razzball Projections'!$B$2:$W$322,8,FALSE)</f>
        <v>0</v>
      </c>
      <c r="K256" s="1">
        <f>VLOOKUP(B256,'Razzball Projections'!$B$2:$W$322,9,FALSE)</f>
        <v>0</v>
      </c>
      <c r="L256" s="1">
        <f>VLOOKUP(B256,'Razzball Projections'!$B$2:$W$322,10,FALSE)</f>
        <v>82</v>
      </c>
      <c r="M256" s="1">
        <f>VLOOKUP(B256,'Razzball Projections'!$B$2:$W$322,11,FALSE)</f>
        <v>357</v>
      </c>
      <c r="N256" s="1">
        <f>VLOOKUP(B256,'Razzball Projections'!$B$2:$W$322,12,FALSE)</f>
        <v>4</v>
      </c>
      <c r="O256" s="1">
        <f>VLOOKUP(B256,'Razzball Projections'!$B$2:$W$322,13,FALSE)</f>
        <v>1</v>
      </c>
      <c r="P256" s="1">
        <f>VLOOKUP(B256,'Razzball Projections'!$B$2:$W$322,14,FALSE)</f>
        <v>6</v>
      </c>
      <c r="Q256" s="1">
        <f>VLOOKUP(B256,'Razzball Projections'!$B$2:$W$322,15,FALSE)</f>
        <v>32</v>
      </c>
      <c r="R256" s="1">
        <f>VLOOKUP(B256,'Razzball Projections'!$B$2:$W$322,16,FALSE)</f>
        <v>0</v>
      </c>
      <c r="S256" s="8">
        <f>VLOOKUP(B256,'Razzball Projections'!$B$2:$W$322,17,FALSE)</f>
        <v>61.9</v>
      </c>
      <c r="T256" s="8">
        <f>VLOOKUP(B256,'Razzball Projections'!$B$2:$W$322,18,FALSE)</f>
        <v>64.900000000000006</v>
      </c>
      <c r="U256" s="8">
        <f>VLOOKUP(B256,'Razzball Projections'!$B$2:$W$322,19,FALSE)</f>
        <v>67.900000000000006</v>
      </c>
      <c r="V256" s="7">
        <f>VLOOKUP(B256,'Razzball Projections'!$B$2:$W$322,20,FALSE)</f>
        <v>0</v>
      </c>
      <c r="W256" s="7">
        <f>VLOOKUP(B256,'Razzball Projections'!$B$2:$W$322,21,FALSE)</f>
        <v>0</v>
      </c>
      <c r="X256" s="7">
        <f>VLOOKUP(B256,'Razzball Projections'!$B$2:$W$322,22,FALSE)</f>
        <v>0</v>
      </c>
    </row>
    <row r="257" spans="1:24">
      <c r="A257" s="6">
        <v>255</v>
      </c>
      <c r="B257" s="3" t="str">
        <f>'Razzball Projections'!B256</f>
        <v>Tim Wright</v>
      </c>
      <c r="C257" s="1" t="str">
        <f>VLOOKUP(B257,'Razzball Projections'!$B$2:$W$322,2,FALSE)</f>
        <v>TE</v>
      </c>
      <c r="D257" s="1" t="str">
        <f>VLOOKUP(B257,'Razzball Projections'!$B$2:$W$322,3,FALSE)</f>
        <v>TB</v>
      </c>
      <c r="E257" s="4">
        <f>VLOOKUP(B257,'Cheat Sheet'!$B$3:$E$323,4,FALSE)</f>
        <v>0</v>
      </c>
      <c r="F257" s="1">
        <f>VLOOKUP(B257,'Razzball Projections'!$B$2:$W$322,4,FALSE)</f>
        <v>0</v>
      </c>
      <c r="G257" s="1">
        <f>VLOOKUP(B257,'Razzball Projections'!$B$2:$W$322,5,FALSE)</f>
        <v>0</v>
      </c>
      <c r="H257" s="1">
        <f>VLOOKUP(B257,'Razzball Projections'!$B$2:$W$322,6,FALSE)</f>
        <v>0</v>
      </c>
      <c r="I257" s="1">
        <f>VLOOKUP(B257,'Razzball Projections'!$B$2:$W$322,7,FALSE)</f>
        <v>0</v>
      </c>
      <c r="J257" s="1">
        <f>VLOOKUP(B257,'Razzball Projections'!$B$2:$W$322,8,FALSE)</f>
        <v>0</v>
      </c>
      <c r="K257" s="1">
        <f>VLOOKUP(B257,'Razzball Projections'!$B$2:$W$322,9,FALSE)</f>
        <v>0</v>
      </c>
      <c r="L257" s="1">
        <f>VLOOKUP(B257,'Razzball Projections'!$B$2:$W$322,10,FALSE)</f>
        <v>0</v>
      </c>
      <c r="M257" s="1">
        <f>VLOOKUP(B257,'Razzball Projections'!$B$2:$W$322,11,FALSE)</f>
        <v>0</v>
      </c>
      <c r="N257" s="1">
        <f>VLOOKUP(B257,'Razzball Projections'!$B$2:$W$322,12,FALSE)</f>
        <v>0</v>
      </c>
      <c r="O257" s="1">
        <f>VLOOKUP(B257,'Razzball Projections'!$B$2:$W$322,13,FALSE)</f>
        <v>0</v>
      </c>
      <c r="P257" s="1">
        <f>VLOOKUP(B257,'Razzball Projections'!$B$2:$W$322,14,FALSE)</f>
        <v>26</v>
      </c>
      <c r="Q257" s="1">
        <f>VLOOKUP(B257,'Razzball Projections'!$B$2:$W$322,15,FALSE)</f>
        <v>296</v>
      </c>
      <c r="R257" s="1">
        <f>VLOOKUP(B257,'Razzball Projections'!$B$2:$W$322,16,FALSE)</f>
        <v>2</v>
      </c>
      <c r="S257" s="8">
        <f>VLOOKUP(B257,'Razzball Projections'!$B$2:$W$322,17,FALSE)</f>
        <v>41.6</v>
      </c>
      <c r="T257" s="8">
        <f>VLOOKUP(B257,'Razzball Projections'!$B$2:$W$322,18,FALSE)</f>
        <v>54.6</v>
      </c>
      <c r="U257" s="8">
        <f>VLOOKUP(B257,'Razzball Projections'!$B$2:$W$322,19,FALSE)</f>
        <v>67.599999999999994</v>
      </c>
      <c r="V257" s="7">
        <f>VLOOKUP(B257,'Razzball Projections'!$B$2:$W$322,20,FALSE)</f>
        <v>0</v>
      </c>
      <c r="W257" s="7">
        <f>VLOOKUP(B257,'Razzball Projections'!$B$2:$W$322,21,FALSE)</f>
        <v>0</v>
      </c>
      <c r="X257" s="7">
        <f>VLOOKUP(B257,'Razzball Projections'!$B$2:$W$322,22,FALSE)</f>
        <v>0</v>
      </c>
    </row>
    <row r="258" spans="1:24">
      <c r="A258" s="6">
        <v>256</v>
      </c>
      <c r="B258" s="3" t="str">
        <f>'Razzball Projections'!B257</f>
        <v>Mark Ingram</v>
      </c>
      <c r="C258" s="1" t="str">
        <f>VLOOKUP(B258,'Razzball Projections'!$B$2:$W$322,2,FALSE)</f>
        <v>RB</v>
      </c>
      <c r="D258" s="1" t="str">
        <f>VLOOKUP(B258,'Razzball Projections'!$B$2:$W$322,3,FALSE)</f>
        <v>NO</v>
      </c>
      <c r="E258" s="4">
        <f>VLOOKUP(B258,'Cheat Sheet'!$B$3:$E$323,4,FALSE)</f>
        <v>0</v>
      </c>
      <c r="F258" s="1">
        <f>VLOOKUP(B258,'Razzball Projections'!$B$2:$W$322,4,FALSE)</f>
        <v>0</v>
      </c>
      <c r="G258" s="1">
        <f>VLOOKUP(B258,'Razzball Projections'!$B$2:$W$322,5,FALSE)</f>
        <v>0</v>
      </c>
      <c r="H258" s="1">
        <f>VLOOKUP(B258,'Razzball Projections'!$B$2:$W$322,6,FALSE)</f>
        <v>0</v>
      </c>
      <c r="I258" s="1">
        <f>VLOOKUP(B258,'Razzball Projections'!$B$2:$W$322,7,FALSE)</f>
        <v>0</v>
      </c>
      <c r="J258" s="1">
        <f>VLOOKUP(B258,'Razzball Projections'!$B$2:$W$322,8,FALSE)</f>
        <v>0</v>
      </c>
      <c r="K258" s="1">
        <f>VLOOKUP(B258,'Razzball Projections'!$B$2:$W$322,9,FALSE)</f>
        <v>0</v>
      </c>
      <c r="L258" s="1">
        <f>VLOOKUP(B258,'Razzball Projections'!$B$2:$W$322,10,FALSE)</f>
        <v>100</v>
      </c>
      <c r="M258" s="1">
        <f>VLOOKUP(B258,'Razzball Projections'!$B$2:$W$322,11,FALSE)</f>
        <v>356</v>
      </c>
      <c r="N258" s="1">
        <f>VLOOKUP(B258,'Razzball Projections'!$B$2:$W$322,12,FALSE)</f>
        <v>3</v>
      </c>
      <c r="O258" s="1">
        <f>VLOOKUP(B258,'Razzball Projections'!$B$2:$W$322,13,FALSE)</f>
        <v>1</v>
      </c>
      <c r="P258" s="1">
        <f>VLOOKUP(B258,'Razzball Projections'!$B$2:$W$322,14,FALSE)</f>
        <v>11</v>
      </c>
      <c r="Q258" s="1">
        <f>VLOOKUP(B258,'Razzball Projections'!$B$2:$W$322,15,FALSE)</f>
        <v>62</v>
      </c>
      <c r="R258" s="1">
        <f>VLOOKUP(B258,'Razzball Projections'!$B$2:$W$322,16,FALSE)</f>
        <v>0</v>
      </c>
      <c r="S258" s="8">
        <f>VLOOKUP(B258,'Razzball Projections'!$B$2:$W$322,17,FALSE)</f>
        <v>56.6</v>
      </c>
      <c r="T258" s="8">
        <f>VLOOKUP(B258,'Razzball Projections'!$B$2:$W$322,18,FALSE)</f>
        <v>62.1</v>
      </c>
      <c r="U258" s="8">
        <f>VLOOKUP(B258,'Razzball Projections'!$B$2:$W$322,19,FALSE)</f>
        <v>67.599999999999994</v>
      </c>
      <c r="V258" s="7">
        <f>VLOOKUP(B258,'Razzball Projections'!$B$2:$W$322,20,FALSE)</f>
        <v>0</v>
      </c>
      <c r="W258" s="7">
        <f>VLOOKUP(B258,'Razzball Projections'!$B$2:$W$322,21,FALSE)</f>
        <v>0</v>
      </c>
      <c r="X258" s="7">
        <f>VLOOKUP(B258,'Razzball Projections'!$B$2:$W$322,22,FALSE)</f>
        <v>0</v>
      </c>
    </row>
    <row r="259" spans="1:24">
      <c r="A259" s="6">
        <v>257</v>
      </c>
      <c r="B259" s="3" t="str">
        <f>'Razzball Projections'!B258</f>
        <v>Latavius Murray</v>
      </c>
      <c r="C259" s="1" t="str">
        <f>VLOOKUP(B259,'Razzball Projections'!$B$2:$W$322,2,FALSE)</f>
        <v>RB</v>
      </c>
      <c r="D259" s="1" t="str">
        <f>VLOOKUP(B259,'Razzball Projections'!$B$2:$W$322,3,FALSE)</f>
        <v>OAK</v>
      </c>
      <c r="E259" s="4">
        <f>VLOOKUP(B259,'Cheat Sheet'!$B$3:$E$323,4,FALSE)</f>
        <v>0</v>
      </c>
      <c r="F259" s="1">
        <f>VLOOKUP(B259,'Razzball Projections'!$B$2:$W$322,4,FALSE)</f>
        <v>0</v>
      </c>
      <c r="G259" s="1">
        <f>VLOOKUP(B259,'Razzball Projections'!$B$2:$W$322,5,FALSE)</f>
        <v>0</v>
      </c>
      <c r="H259" s="1">
        <f>VLOOKUP(B259,'Razzball Projections'!$B$2:$W$322,6,FALSE)</f>
        <v>0</v>
      </c>
      <c r="I259" s="1">
        <f>VLOOKUP(B259,'Razzball Projections'!$B$2:$W$322,7,FALSE)</f>
        <v>0</v>
      </c>
      <c r="J259" s="1">
        <f>VLOOKUP(B259,'Razzball Projections'!$B$2:$W$322,8,FALSE)</f>
        <v>0</v>
      </c>
      <c r="K259" s="1">
        <f>VLOOKUP(B259,'Razzball Projections'!$B$2:$W$322,9,FALSE)</f>
        <v>0</v>
      </c>
      <c r="L259" s="1">
        <f>VLOOKUP(B259,'Razzball Projections'!$B$2:$W$322,10,FALSE)</f>
        <v>69</v>
      </c>
      <c r="M259" s="1">
        <f>VLOOKUP(B259,'Razzball Projections'!$B$2:$W$322,11,FALSE)</f>
        <v>308</v>
      </c>
      <c r="N259" s="1">
        <f>VLOOKUP(B259,'Razzball Projections'!$B$2:$W$322,12,FALSE)</f>
        <v>3</v>
      </c>
      <c r="O259" s="1">
        <f>VLOOKUP(B259,'Razzball Projections'!$B$2:$W$322,13,FALSE)</f>
        <v>0</v>
      </c>
      <c r="P259" s="1">
        <f>VLOOKUP(B259,'Razzball Projections'!$B$2:$W$322,14,FALSE)</f>
        <v>12</v>
      </c>
      <c r="Q259" s="1">
        <f>VLOOKUP(B259,'Razzball Projections'!$B$2:$W$322,15,FALSE)</f>
        <v>80</v>
      </c>
      <c r="R259" s="1">
        <f>VLOOKUP(B259,'Razzball Projections'!$B$2:$W$322,16,FALSE)</f>
        <v>0</v>
      </c>
      <c r="S259" s="8">
        <f>VLOOKUP(B259,'Razzball Projections'!$B$2:$W$322,17,FALSE)</f>
        <v>55.6</v>
      </c>
      <c r="T259" s="8">
        <f>VLOOKUP(B259,'Razzball Projections'!$B$2:$W$322,18,FALSE)</f>
        <v>61.6</v>
      </c>
      <c r="U259" s="8">
        <f>VLOOKUP(B259,'Razzball Projections'!$B$2:$W$322,19,FALSE)</f>
        <v>67.599999999999994</v>
      </c>
      <c r="V259" s="7">
        <f>VLOOKUP(B259,'Razzball Projections'!$B$2:$W$322,20,FALSE)</f>
        <v>0</v>
      </c>
      <c r="W259" s="7">
        <f>VLOOKUP(B259,'Razzball Projections'!$B$2:$W$322,21,FALSE)</f>
        <v>0</v>
      </c>
      <c r="X259" s="7">
        <f>VLOOKUP(B259,'Razzball Projections'!$B$2:$W$322,22,FALSE)</f>
        <v>0</v>
      </c>
    </row>
    <row r="260" spans="1:24">
      <c r="A260" s="6">
        <v>258</v>
      </c>
      <c r="B260" s="3" t="str">
        <f>'Razzball Projections'!B259</f>
        <v>Blake Bortles</v>
      </c>
      <c r="C260" s="1" t="str">
        <f>VLOOKUP(B260,'Razzball Projections'!$B$2:$W$322,2,FALSE)</f>
        <v>QB</v>
      </c>
      <c r="D260" s="1" t="str">
        <f>VLOOKUP(B260,'Razzball Projections'!$B$2:$W$322,3,FALSE)</f>
        <v>JAC</v>
      </c>
      <c r="E260" s="4">
        <f>VLOOKUP(B260,'Cheat Sheet'!$B$3:$E$323,4,FALSE)</f>
        <v>0</v>
      </c>
      <c r="F260" s="1">
        <f>VLOOKUP(B260,'Razzball Projections'!$B$2:$W$322,4,FALSE)</f>
        <v>175</v>
      </c>
      <c r="G260" s="1">
        <f>VLOOKUP(B260,'Razzball Projections'!$B$2:$W$322,5,FALSE)</f>
        <v>101</v>
      </c>
      <c r="H260" s="1">
        <f>VLOOKUP(B260,'Razzball Projections'!$B$2:$W$322,6,FALSE)</f>
        <v>57.7</v>
      </c>
      <c r="I260" s="1">
        <f>VLOOKUP(B260,'Razzball Projections'!$B$2:$W$322,7,FALSE)</f>
        <v>1121</v>
      </c>
      <c r="J260" s="1">
        <f>VLOOKUP(B260,'Razzball Projections'!$B$2:$W$322,8,FALSE)</f>
        <v>4</v>
      </c>
      <c r="K260" s="1">
        <f>VLOOKUP(B260,'Razzball Projections'!$B$2:$W$322,9,FALSE)</f>
        <v>2</v>
      </c>
      <c r="L260" s="1">
        <f>VLOOKUP(B260,'Razzball Projections'!$B$2:$W$322,10,FALSE)</f>
        <v>25</v>
      </c>
      <c r="M260" s="1">
        <f>VLOOKUP(B260,'Razzball Projections'!$B$2:$W$322,11,FALSE)</f>
        <v>78</v>
      </c>
      <c r="N260" s="1">
        <f>VLOOKUP(B260,'Razzball Projections'!$B$2:$W$322,12,FALSE)</f>
        <v>1</v>
      </c>
      <c r="O260" s="1">
        <f>VLOOKUP(B260,'Razzball Projections'!$B$2:$W$322,13,FALSE)</f>
        <v>2</v>
      </c>
      <c r="P260" s="1">
        <f>VLOOKUP(B260,'Razzball Projections'!$B$2:$W$322,14,FALSE)</f>
        <v>0</v>
      </c>
      <c r="Q260" s="1">
        <f>VLOOKUP(B260,'Razzball Projections'!$B$2:$W$322,15,FALSE)</f>
        <v>0</v>
      </c>
      <c r="R260" s="1">
        <f>VLOOKUP(B260,'Razzball Projections'!$B$2:$W$322,16,FALSE)</f>
        <v>0</v>
      </c>
      <c r="S260" s="8">
        <f>VLOOKUP(B260,'Razzball Projections'!$B$2:$W$322,17,FALSE)</f>
        <v>67.28</v>
      </c>
      <c r="T260" s="8">
        <f>VLOOKUP(B260,'Razzball Projections'!$B$2:$W$322,18,FALSE)</f>
        <v>67.28</v>
      </c>
      <c r="U260" s="8">
        <f>VLOOKUP(B260,'Razzball Projections'!$B$2:$W$322,19,FALSE)</f>
        <v>67.28</v>
      </c>
      <c r="V260" s="7">
        <f>VLOOKUP(B260,'Razzball Projections'!$B$2:$W$322,20,FALSE)</f>
        <v>0</v>
      </c>
      <c r="W260" s="7">
        <f>VLOOKUP(B260,'Razzball Projections'!$B$2:$W$322,21,FALSE)</f>
        <v>0</v>
      </c>
      <c r="X260" s="7">
        <f>VLOOKUP(B260,'Razzball Projections'!$B$2:$W$322,22,FALSE)</f>
        <v>0</v>
      </c>
    </row>
    <row r="261" spans="1:24">
      <c r="A261" s="6">
        <v>259</v>
      </c>
      <c r="B261" s="3" t="str">
        <f>'Razzball Projections'!B260</f>
        <v>Andre Williams</v>
      </c>
      <c r="C261" s="1" t="str">
        <f>VLOOKUP(B261,'Razzball Projections'!$B$2:$W$322,2,FALSE)</f>
        <v>RB</v>
      </c>
      <c r="D261" s="1" t="str">
        <f>VLOOKUP(B261,'Razzball Projections'!$B$2:$W$322,3,FALSE)</f>
        <v>NYG</v>
      </c>
      <c r="E261" s="4">
        <f>VLOOKUP(B261,'Cheat Sheet'!$B$3:$E$323,4,FALSE)</f>
        <v>0</v>
      </c>
      <c r="F261" s="1">
        <f>VLOOKUP(B261,'Razzball Projections'!$B$2:$W$322,4,FALSE)</f>
        <v>0</v>
      </c>
      <c r="G261" s="1">
        <f>VLOOKUP(B261,'Razzball Projections'!$B$2:$W$322,5,FALSE)</f>
        <v>0</v>
      </c>
      <c r="H261" s="1">
        <f>VLOOKUP(B261,'Razzball Projections'!$B$2:$W$322,6,FALSE)</f>
        <v>0</v>
      </c>
      <c r="I261" s="1">
        <f>VLOOKUP(B261,'Razzball Projections'!$B$2:$W$322,7,FALSE)</f>
        <v>0</v>
      </c>
      <c r="J261" s="1">
        <f>VLOOKUP(B261,'Razzball Projections'!$B$2:$W$322,8,FALSE)</f>
        <v>0</v>
      </c>
      <c r="K261" s="1">
        <f>VLOOKUP(B261,'Razzball Projections'!$B$2:$W$322,9,FALSE)</f>
        <v>0</v>
      </c>
      <c r="L261" s="1">
        <f>VLOOKUP(B261,'Razzball Projections'!$B$2:$W$322,10,FALSE)</f>
        <v>87</v>
      </c>
      <c r="M261" s="1">
        <f>VLOOKUP(B261,'Razzball Projections'!$B$2:$W$322,11,FALSE)</f>
        <v>369</v>
      </c>
      <c r="N261" s="1">
        <f>VLOOKUP(B261,'Razzball Projections'!$B$2:$W$322,12,FALSE)</f>
        <v>4</v>
      </c>
      <c r="O261" s="1">
        <f>VLOOKUP(B261,'Razzball Projections'!$B$2:$W$322,13,FALSE)</f>
        <v>2</v>
      </c>
      <c r="P261" s="1">
        <f>VLOOKUP(B261,'Razzball Projections'!$B$2:$W$322,14,FALSE)</f>
        <v>7</v>
      </c>
      <c r="Q261" s="1">
        <f>VLOOKUP(B261,'Razzball Projections'!$B$2:$W$322,15,FALSE)</f>
        <v>52</v>
      </c>
      <c r="R261" s="1">
        <f>VLOOKUP(B261,'Razzball Projections'!$B$2:$W$322,16,FALSE)</f>
        <v>0</v>
      </c>
      <c r="S261" s="8">
        <f>VLOOKUP(B261,'Razzball Projections'!$B$2:$W$322,17,FALSE)</f>
        <v>59.7</v>
      </c>
      <c r="T261" s="8">
        <f>VLOOKUP(B261,'Razzball Projections'!$B$2:$W$322,18,FALSE)</f>
        <v>63.2</v>
      </c>
      <c r="U261" s="8">
        <f>VLOOKUP(B261,'Razzball Projections'!$B$2:$W$322,19,FALSE)</f>
        <v>66.7</v>
      </c>
      <c r="V261" s="7">
        <f>VLOOKUP(B261,'Razzball Projections'!$B$2:$W$322,20,FALSE)</f>
        <v>2</v>
      </c>
      <c r="W261" s="7">
        <f>VLOOKUP(B261,'Razzball Projections'!$B$2:$W$322,21,FALSE)</f>
        <v>3</v>
      </c>
      <c r="X261" s="7">
        <f>VLOOKUP(B261,'Razzball Projections'!$B$2:$W$322,22,FALSE)</f>
        <v>3</v>
      </c>
    </row>
    <row r="262" spans="1:24">
      <c r="A262" s="6">
        <v>260</v>
      </c>
      <c r="B262" s="3" t="str">
        <f>'Razzball Projections'!B261</f>
        <v>Christine Michael</v>
      </c>
      <c r="C262" s="1" t="str">
        <f>VLOOKUP(B262,'Razzball Projections'!$B$2:$W$322,2,FALSE)</f>
        <v>RB</v>
      </c>
      <c r="D262" s="1" t="str">
        <f>VLOOKUP(B262,'Razzball Projections'!$B$2:$W$322,3,FALSE)</f>
        <v>SEA</v>
      </c>
      <c r="E262" s="4">
        <f>VLOOKUP(B262,'Cheat Sheet'!$B$3:$E$323,4,FALSE)</f>
        <v>0</v>
      </c>
      <c r="F262" s="1">
        <f>VLOOKUP(B262,'Razzball Projections'!$B$2:$W$322,4,FALSE)</f>
        <v>0</v>
      </c>
      <c r="G262" s="1">
        <f>VLOOKUP(B262,'Razzball Projections'!$B$2:$W$322,5,FALSE)</f>
        <v>0</v>
      </c>
      <c r="H262" s="1">
        <f>VLOOKUP(B262,'Razzball Projections'!$B$2:$W$322,6,FALSE)</f>
        <v>0</v>
      </c>
      <c r="I262" s="1">
        <f>VLOOKUP(B262,'Razzball Projections'!$B$2:$W$322,7,FALSE)</f>
        <v>0</v>
      </c>
      <c r="J262" s="1">
        <f>VLOOKUP(B262,'Razzball Projections'!$B$2:$W$322,8,FALSE)</f>
        <v>0</v>
      </c>
      <c r="K262" s="1">
        <f>VLOOKUP(B262,'Razzball Projections'!$B$2:$W$322,9,FALSE)</f>
        <v>0</v>
      </c>
      <c r="L262" s="1">
        <f>VLOOKUP(B262,'Razzball Projections'!$B$2:$W$322,10,FALSE)</f>
        <v>88</v>
      </c>
      <c r="M262" s="1">
        <f>VLOOKUP(B262,'Razzball Projections'!$B$2:$W$322,11,FALSE)</f>
        <v>402</v>
      </c>
      <c r="N262" s="1">
        <f>VLOOKUP(B262,'Razzball Projections'!$B$2:$W$322,12,FALSE)</f>
        <v>2</v>
      </c>
      <c r="O262" s="1">
        <f>VLOOKUP(B262,'Razzball Projections'!$B$2:$W$322,13,FALSE)</f>
        <v>0</v>
      </c>
      <c r="P262" s="1">
        <f>VLOOKUP(B262,'Razzball Projections'!$B$2:$W$322,14,FALSE)</f>
        <v>7</v>
      </c>
      <c r="Q262" s="1">
        <f>VLOOKUP(B262,'Razzball Projections'!$B$2:$W$322,15,FALSE)</f>
        <v>54</v>
      </c>
      <c r="R262" s="1">
        <f>VLOOKUP(B262,'Razzball Projections'!$B$2:$W$322,16,FALSE)</f>
        <v>0</v>
      </c>
      <c r="S262" s="8">
        <f>VLOOKUP(B262,'Razzball Projections'!$B$2:$W$322,17,FALSE)</f>
        <v>59.4</v>
      </c>
      <c r="T262" s="8">
        <f>VLOOKUP(B262,'Razzball Projections'!$B$2:$W$322,18,FALSE)</f>
        <v>62.9</v>
      </c>
      <c r="U262" s="8">
        <f>VLOOKUP(B262,'Razzball Projections'!$B$2:$W$322,19,FALSE)</f>
        <v>66.400000000000006</v>
      </c>
      <c r="V262" s="7">
        <f>VLOOKUP(B262,'Razzball Projections'!$B$2:$W$322,20,FALSE)</f>
        <v>3</v>
      </c>
      <c r="W262" s="7">
        <f>VLOOKUP(B262,'Razzball Projections'!$B$2:$W$322,21,FALSE)</f>
        <v>2</v>
      </c>
      <c r="X262" s="7">
        <f>VLOOKUP(B262,'Razzball Projections'!$B$2:$W$322,22,FALSE)</f>
        <v>1</v>
      </c>
    </row>
    <row r="263" spans="1:24">
      <c r="A263" s="6">
        <v>261</v>
      </c>
      <c r="B263" s="3" t="str">
        <f>'Razzball Projections'!B262</f>
        <v>C.J. Fiedorowicz</v>
      </c>
      <c r="C263" s="1" t="str">
        <f>VLOOKUP(B263,'Razzball Projections'!$B$2:$W$322,2,FALSE)</f>
        <v>TE</v>
      </c>
      <c r="D263" s="1" t="str">
        <f>VLOOKUP(B263,'Razzball Projections'!$B$2:$W$322,3,FALSE)</f>
        <v>HOU</v>
      </c>
      <c r="E263" s="4">
        <f>VLOOKUP(B263,'Cheat Sheet'!$B$3:$E$323,4,FALSE)</f>
        <v>0</v>
      </c>
      <c r="F263" s="1">
        <f>VLOOKUP(B263,'Razzball Projections'!$B$2:$W$322,4,FALSE)</f>
        <v>0</v>
      </c>
      <c r="G263" s="1">
        <f>VLOOKUP(B263,'Razzball Projections'!$B$2:$W$322,5,FALSE)</f>
        <v>0</v>
      </c>
      <c r="H263" s="1">
        <f>VLOOKUP(B263,'Razzball Projections'!$B$2:$W$322,6,FALSE)</f>
        <v>0</v>
      </c>
      <c r="I263" s="1">
        <f>VLOOKUP(B263,'Razzball Projections'!$B$2:$W$322,7,FALSE)</f>
        <v>0</v>
      </c>
      <c r="J263" s="1">
        <f>VLOOKUP(B263,'Razzball Projections'!$B$2:$W$322,8,FALSE)</f>
        <v>0</v>
      </c>
      <c r="K263" s="1">
        <f>VLOOKUP(B263,'Razzball Projections'!$B$2:$W$322,9,FALSE)</f>
        <v>0</v>
      </c>
      <c r="L263" s="1">
        <f>VLOOKUP(B263,'Razzball Projections'!$B$2:$W$322,10,FALSE)</f>
        <v>0</v>
      </c>
      <c r="M263" s="1">
        <f>VLOOKUP(B263,'Razzball Projections'!$B$2:$W$322,11,FALSE)</f>
        <v>0</v>
      </c>
      <c r="N263" s="1">
        <f>VLOOKUP(B263,'Razzball Projections'!$B$2:$W$322,12,FALSE)</f>
        <v>0</v>
      </c>
      <c r="O263" s="1">
        <f>VLOOKUP(B263,'Razzball Projections'!$B$2:$W$322,13,FALSE)</f>
        <v>0</v>
      </c>
      <c r="P263" s="1">
        <f>VLOOKUP(B263,'Razzball Projections'!$B$2:$W$322,14,FALSE)</f>
        <v>24</v>
      </c>
      <c r="Q263" s="1">
        <f>VLOOKUP(B263,'Razzball Projections'!$B$2:$W$322,15,FALSE)</f>
        <v>288</v>
      </c>
      <c r="R263" s="1">
        <f>VLOOKUP(B263,'Razzball Projections'!$B$2:$W$322,16,FALSE)</f>
        <v>2</v>
      </c>
      <c r="S263" s="8">
        <f>VLOOKUP(B263,'Razzball Projections'!$B$2:$W$322,17,FALSE)</f>
        <v>40.799999999999997</v>
      </c>
      <c r="T263" s="8">
        <f>VLOOKUP(B263,'Razzball Projections'!$B$2:$W$322,18,FALSE)</f>
        <v>52.8</v>
      </c>
      <c r="U263" s="8">
        <f>VLOOKUP(B263,'Razzball Projections'!$B$2:$W$322,19,FALSE)</f>
        <v>64.8</v>
      </c>
      <c r="V263" s="7">
        <f>VLOOKUP(B263,'Razzball Projections'!$B$2:$W$322,20,FALSE)</f>
        <v>0</v>
      </c>
      <c r="W263" s="7">
        <f>VLOOKUP(B263,'Razzball Projections'!$B$2:$W$322,21,FALSE)</f>
        <v>0</v>
      </c>
      <c r="X263" s="7">
        <f>VLOOKUP(B263,'Razzball Projections'!$B$2:$W$322,22,FALSE)</f>
        <v>0</v>
      </c>
    </row>
    <row r="264" spans="1:24">
      <c r="A264" s="6">
        <v>262</v>
      </c>
      <c r="B264" s="3" t="str">
        <f>'Razzball Projections'!B263</f>
        <v>Sidney Rice</v>
      </c>
      <c r="C264" s="1" t="str">
        <f>VLOOKUP(B264,'Razzball Projections'!$B$2:$W$322,2,FALSE)</f>
        <v>WR</v>
      </c>
      <c r="D264" s="1" t="str">
        <f>VLOOKUP(B264,'Razzball Projections'!$B$2:$W$322,3,FALSE)</f>
        <v>SEA</v>
      </c>
      <c r="E264" s="4">
        <f>VLOOKUP(B264,'Cheat Sheet'!$B$3:$E$323,4,FALSE)</f>
        <v>0</v>
      </c>
      <c r="F264" s="1">
        <f>VLOOKUP(B264,'Razzball Projections'!$B$2:$W$322,4,FALSE)</f>
        <v>0</v>
      </c>
      <c r="G264" s="1">
        <f>VLOOKUP(B264,'Razzball Projections'!$B$2:$W$322,5,FALSE)</f>
        <v>0</v>
      </c>
      <c r="H264" s="1">
        <f>VLOOKUP(B264,'Razzball Projections'!$B$2:$W$322,6,FALSE)</f>
        <v>0</v>
      </c>
      <c r="I264" s="1">
        <f>VLOOKUP(B264,'Razzball Projections'!$B$2:$W$322,7,FALSE)</f>
        <v>0</v>
      </c>
      <c r="J264" s="1">
        <f>VLOOKUP(B264,'Razzball Projections'!$B$2:$W$322,8,FALSE)</f>
        <v>0</v>
      </c>
      <c r="K264" s="1">
        <f>VLOOKUP(B264,'Razzball Projections'!$B$2:$W$322,9,FALSE)</f>
        <v>0</v>
      </c>
      <c r="L264" s="1">
        <f>VLOOKUP(B264,'Razzball Projections'!$B$2:$W$322,10,FALSE)</f>
        <v>0</v>
      </c>
      <c r="M264" s="1">
        <f>VLOOKUP(B264,'Razzball Projections'!$B$2:$W$322,11,FALSE)</f>
        <v>0</v>
      </c>
      <c r="N264" s="1">
        <f>VLOOKUP(B264,'Razzball Projections'!$B$2:$W$322,12,FALSE)</f>
        <v>0</v>
      </c>
      <c r="O264" s="1">
        <f>VLOOKUP(B264,'Razzball Projections'!$B$2:$W$322,13,FALSE)</f>
        <v>0</v>
      </c>
      <c r="P264" s="1">
        <f>VLOOKUP(B264,'Razzball Projections'!$B$2:$W$322,14,FALSE)</f>
        <v>21</v>
      </c>
      <c r="Q264" s="1">
        <f>VLOOKUP(B264,'Razzball Projections'!$B$2:$W$322,15,FALSE)</f>
        <v>297</v>
      </c>
      <c r="R264" s="1">
        <f>VLOOKUP(B264,'Razzball Projections'!$B$2:$W$322,16,FALSE)</f>
        <v>2</v>
      </c>
      <c r="S264" s="8">
        <f>VLOOKUP(B264,'Razzball Projections'!$B$2:$W$322,17,FALSE)</f>
        <v>43.46</v>
      </c>
      <c r="T264" s="8">
        <f>VLOOKUP(B264,'Razzball Projections'!$B$2:$W$322,18,FALSE)</f>
        <v>53.96</v>
      </c>
      <c r="U264" s="8">
        <f>VLOOKUP(B264,'Razzball Projections'!$B$2:$W$322,19,FALSE)</f>
        <v>64.459999999999994</v>
      </c>
      <c r="V264" s="7">
        <f>VLOOKUP(B264,'Razzball Projections'!$B$2:$W$322,20,FALSE)</f>
        <v>0</v>
      </c>
      <c r="W264" s="7">
        <f>VLOOKUP(B264,'Razzball Projections'!$B$2:$W$322,21,FALSE)</f>
        <v>0</v>
      </c>
      <c r="X264" s="7">
        <f>VLOOKUP(B264,'Razzball Projections'!$B$2:$W$322,22,FALSE)</f>
        <v>0</v>
      </c>
    </row>
    <row r="265" spans="1:24">
      <c r="A265" s="6">
        <v>263</v>
      </c>
      <c r="B265" s="3" t="str">
        <f>'Razzball Projections'!B264</f>
        <v>John Brown</v>
      </c>
      <c r="C265" s="1" t="str">
        <f>VLOOKUP(B265,'Razzball Projections'!$B$2:$W$322,2,FALSE)</f>
        <v>WR</v>
      </c>
      <c r="D265" s="1" t="str">
        <f>VLOOKUP(B265,'Razzball Projections'!$B$2:$W$322,3,FALSE)</f>
        <v>ARI</v>
      </c>
      <c r="E265" s="4">
        <f>VLOOKUP(B265,'Cheat Sheet'!$B$3:$E$323,4,FALSE)</f>
        <v>0</v>
      </c>
      <c r="F265" s="1">
        <f>VLOOKUP(B265,'Razzball Projections'!$B$2:$W$322,4,FALSE)</f>
        <v>0</v>
      </c>
      <c r="G265" s="1">
        <f>VLOOKUP(B265,'Razzball Projections'!$B$2:$W$322,5,FALSE)</f>
        <v>0</v>
      </c>
      <c r="H265" s="1">
        <f>VLOOKUP(B265,'Razzball Projections'!$B$2:$W$322,6,FALSE)</f>
        <v>0</v>
      </c>
      <c r="I265" s="1">
        <f>VLOOKUP(B265,'Razzball Projections'!$B$2:$W$322,7,FALSE)</f>
        <v>0</v>
      </c>
      <c r="J265" s="1">
        <f>VLOOKUP(B265,'Razzball Projections'!$B$2:$W$322,8,FALSE)</f>
        <v>0</v>
      </c>
      <c r="K265" s="1">
        <f>VLOOKUP(B265,'Razzball Projections'!$B$2:$W$322,9,FALSE)</f>
        <v>0</v>
      </c>
      <c r="L265" s="1">
        <f>VLOOKUP(B265,'Razzball Projections'!$B$2:$W$322,10,FALSE)</f>
        <v>0</v>
      </c>
      <c r="M265" s="1">
        <f>VLOOKUP(B265,'Razzball Projections'!$B$2:$W$322,11,FALSE)</f>
        <v>0</v>
      </c>
      <c r="N265" s="1">
        <f>VLOOKUP(B265,'Razzball Projections'!$B$2:$W$322,12,FALSE)</f>
        <v>0</v>
      </c>
      <c r="O265" s="1">
        <f>VLOOKUP(B265,'Razzball Projections'!$B$2:$W$322,13,FALSE)</f>
        <v>0</v>
      </c>
      <c r="P265" s="1">
        <f>VLOOKUP(B265,'Razzball Projections'!$B$2:$W$322,14,FALSE)</f>
        <v>22</v>
      </c>
      <c r="Q265" s="1">
        <f>VLOOKUP(B265,'Razzball Projections'!$B$2:$W$322,15,FALSE)</f>
        <v>337</v>
      </c>
      <c r="R265" s="1">
        <f>VLOOKUP(B265,'Razzball Projections'!$B$2:$W$322,16,FALSE)</f>
        <v>2</v>
      </c>
      <c r="S265" s="8">
        <f>VLOOKUP(B265,'Razzball Projections'!$B$2:$W$322,17,FALSE)</f>
        <v>42.73</v>
      </c>
      <c r="T265" s="8">
        <f>VLOOKUP(B265,'Razzball Projections'!$B$2:$W$322,18,FALSE)</f>
        <v>53.53</v>
      </c>
      <c r="U265" s="8">
        <f>VLOOKUP(B265,'Razzball Projections'!$B$2:$W$322,19,FALSE)</f>
        <v>64.33</v>
      </c>
      <c r="V265" s="7">
        <f>VLOOKUP(B265,'Razzball Projections'!$B$2:$W$322,20,FALSE)</f>
        <v>0</v>
      </c>
      <c r="W265" s="7">
        <f>VLOOKUP(B265,'Razzball Projections'!$B$2:$W$322,21,FALSE)</f>
        <v>0</v>
      </c>
      <c r="X265" s="7">
        <f>VLOOKUP(B265,'Razzball Projections'!$B$2:$W$322,22,FALSE)</f>
        <v>0</v>
      </c>
    </row>
    <row r="266" spans="1:24">
      <c r="A266" s="6">
        <v>264</v>
      </c>
      <c r="B266" s="3" t="str">
        <f>'Razzball Projections'!B265</f>
        <v>Robert Meachem</v>
      </c>
      <c r="C266" s="1" t="str">
        <f>VLOOKUP(B266,'Razzball Projections'!$B$2:$W$322,2,FALSE)</f>
        <v>WR</v>
      </c>
      <c r="D266" s="1" t="str">
        <f>VLOOKUP(B266,'Razzball Projections'!$B$2:$W$322,3,FALSE)</f>
        <v>NO</v>
      </c>
      <c r="E266" s="4">
        <f>VLOOKUP(B266,'Cheat Sheet'!$B$3:$E$323,4,FALSE)</f>
        <v>0</v>
      </c>
      <c r="F266" s="1">
        <f>VLOOKUP(B266,'Razzball Projections'!$B$2:$W$322,4,FALSE)</f>
        <v>0</v>
      </c>
      <c r="G266" s="1">
        <f>VLOOKUP(B266,'Razzball Projections'!$B$2:$W$322,5,FALSE)</f>
        <v>0</v>
      </c>
      <c r="H266" s="1">
        <f>VLOOKUP(B266,'Razzball Projections'!$B$2:$W$322,6,FALSE)</f>
        <v>0</v>
      </c>
      <c r="I266" s="1">
        <f>VLOOKUP(B266,'Razzball Projections'!$B$2:$W$322,7,FALSE)</f>
        <v>0</v>
      </c>
      <c r="J266" s="1">
        <f>VLOOKUP(B266,'Razzball Projections'!$B$2:$W$322,8,FALSE)</f>
        <v>0</v>
      </c>
      <c r="K266" s="1">
        <f>VLOOKUP(B266,'Razzball Projections'!$B$2:$W$322,9,FALSE)</f>
        <v>0</v>
      </c>
      <c r="L266" s="1">
        <f>VLOOKUP(B266,'Razzball Projections'!$B$2:$W$322,10,FALSE)</f>
        <v>0</v>
      </c>
      <c r="M266" s="1">
        <f>VLOOKUP(B266,'Razzball Projections'!$B$2:$W$322,11,FALSE)</f>
        <v>0</v>
      </c>
      <c r="N266" s="1">
        <f>VLOOKUP(B266,'Razzball Projections'!$B$2:$W$322,12,FALSE)</f>
        <v>0</v>
      </c>
      <c r="O266" s="1">
        <f>VLOOKUP(B266,'Razzball Projections'!$B$2:$W$322,13,FALSE)</f>
        <v>0</v>
      </c>
      <c r="P266" s="1">
        <f>VLOOKUP(B266,'Razzball Projections'!$B$2:$W$322,14,FALSE)</f>
        <v>18</v>
      </c>
      <c r="Q266" s="1">
        <f>VLOOKUP(B266,'Razzball Projections'!$B$2:$W$322,15,FALSE)</f>
        <v>340</v>
      </c>
      <c r="R266" s="1">
        <f>VLOOKUP(B266,'Razzball Projections'!$B$2:$W$322,16,FALSE)</f>
        <v>2</v>
      </c>
      <c r="S266" s="8">
        <f>VLOOKUP(B266,'Razzball Projections'!$B$2:$W$322,17,FALSE)</f>
        <v>46</v>
      </c>
      <c r="T266" s="8">
        <f>VLOOKUP(B266,'Razzball Projections'!$B$2:$W$322,18,FALSE)</f>
        <v>55</v>
      </c>
      <c r="U266" s="8">
        <f>VLOOKUP(B266,'Razzball Projections'!$B$2:$W$322,19,FALSE)</f>
        <v>64</v>
      </c>
      <c r="V266" s="7">
        <f>VLOOKUP(B266,'Razzball Projections'!$B$2:$W$322,20,FALSE)</f>
        <v>0</v>
      </c>
      <c r="W266" s="7">
        <f>VLOOKUP(B266,'Razzball Projections'!$B$2:$W$322,21,FALSE)</f>
        <v>0</v>
      </c>
      <c r="X266" s="7">
        <f>VLOOKUP(B266,'Razzball Projections'!$B$2:$W$322,22,FALSE)</f>
        <v>0</v>
      </c>
    </row>
    <row r="267" spans="1:24">
      <c r="A267" s="6">
        <v>265</v>
      </c>
      <c r="B267" s="3" t="str">
        <f>'Razzball Projections'!B266</f>
        <v>Andrew Quarless</v>
      </c>
      <c r="C267" s="1" t="str">
        <f>VLOOKUP(B267,'Razzball Projections'!$B$2:$W$322,2,FALSE)</f>
        <v>TE</v>
      </c>
      <c r="D267" s="1" t="str">
        <f>VLOOKUP(B267,'Razzball Projections'!$B$2:$W$322,3,FALSE)</f>
        <v>GB</v>
      </c>
      <c r="E267" s="4">
        <f>VLOOKUP(B267,'Cheat Sheet'!$B$3:$E$323,4,FALSE)</f>
        <v>0</v>
      </c>
      <c r="F267" s="1">
        <f>VLOOKUP(B267,'Razzball Projections'!$B$2:$W$322,4,FALSE)</f>
        <v>0</v>
      </c>
      <c r="G267" s="1">
        <f>VLOOKUP(B267,'Razzball Projections'!$B$2:$W$322,5,FALSE)</f>
        <v>0</v>
      </c>
      <c r="H267" s="1">
        <f>VLOOKUP(B267,'Razzball Projections'!$B$2:$W$322,6,FALSE)</f>
        <v>0</v>
      </c>
      <c r="I267" s="1">
        <f>VLOOKUP(B267,'Razzball Projections'!$B$2:$W$322,7,FALSE)</f>
        <v>0</v>
      </c>
      <c r="J267" s="1">
        <f>VLOOKUP(B267,'Razzball Projections'!$B$2:$W$322,8,FALSE)</f>
        <v>0</v>
      </c>
      <c r="K267" s="1">
        <f>VLOOKUP(B267,'Razzball Projections'!$B$2:$W$322,9,FALSE)</f>
        <v>0</v>
      </c>
      <c r="L267" s="1">
        <f>VLOOKUP(B267,'Razzball Projections'!$B$2:$W$322,10,FALSE)</f>
        <v>0</v>
      </c>
      <c r="M267" s="1">
        <f>VLOOKUP(B267,'Razzball Projections'!$B$2:$W$322,11,FALSE)</f>
        <v>0</v>
      </c>
      <c r="N267" s="1">
        <f>VLOOKUP(B267,'Razzball Projections'!$B$2:$W$322,12,FALSE)</f>
        <v>0</v>
      </c>
      <c r="O267" s="1">
        <f>VLOOKUP(B267,'Razzball Projections'!$B$2:$W$322,13,FALSE)</f>
        <v>0</v>
      </c>
      <c r="P267" s="1">
        <f>VLOOKUP(B267,'Razzball Projections'!$B$2:$W$322,14,FALSE)</f>
        <v>26</v>
      </c>
      <c r="Q267" s="1">
        <f>VLOOKUP(B267,'Razzball Projections'!$B$2:$W$322,15,FALSE)</f>
        <v>315</v>
      </c>
      <c r="R267" s="1">
        <f>VLOOKUP(B267,'Razzball Projections'!$B$2:$W$322,16,FALSE)</f>
        <v>1</v>
      </c>
      <c r="S267" s="8">
        <f>VLOOKUP(B267,'Razzball Projections'!$B$2:$W$322,17,FALSE)</f>
        <v>37.5</v>
      </c>
      <c r="T267" s="8">
        <f>VLOOKUP(B267,'Razzball Projections'!$B$2:$W$322,18,FALSE)</f>
        <v>50.5</v>
      </c>
      <c r="U267" s="8">
        <f>VLOOKUP(B267,'Razzball Projections'!$B$2:$W$322,19,FALSE)</f>
        <v>63.5</v>
      </c>
      <c r="V267" s="7">
        <f>VLOOKUP(B267,'Razzball Projections'!$B$2:$W$322,20,FALSE)</f>
        <v>0</v>
      </c>
      <c r="W267" s="7">
        <f>VLOOKUP(B267,'Razzball Projections'!$B$2:$W$322,21,FALSE)</f>
        <v>0</v>
      </c>
      <c r="X267" s="7">
        <f>VLOOKUP(B267,'Razzball Projections'!$B$2:$W$322,22,FALSE)</f>
        <v>0</v>
      </c>
    </row>
    <row r="268" spans="1:24">
      <c r="A268" s="6">
        <v>266</v>
      </c>
      <c r="B268" s="3" t="str">
        <f>'Razzball Projections'!B267</f>
        <v>Marquise Goodwin</v>
      </c>
      <c r="C268" s="1" t="str">
        <f>VLOOKUP(B268,'Razzball Projections'!$B$2:$W$322,2,FALSE)</f>
        <v>WR</v>
      </c>
      <c r="D268" s="1" t="str">
        <f>VLOOKUP(B268,'Razzball Projections'!$B$2:$W$322,3,FALSE)</f>
        <v>BUF</v>
      </c>
      <c r="E268" s="4">
        <f>VLOOKUP(B268,'Cheat Sheet'!$B$3:$E$323,4,FALSE)</f>
        <v>0</v>
      </c>
      <c r="F268" s="1">
        <f>VLOOKUP(B268,'Razzball Projections'!$B$2:$W$322,4,FALSE)</f>
        <v>0</v>
      </c>
      <c r="G268" s="1">
        <f>VLOOKUP(B268,'Razzball Projections'!$B$2:$W$322,5,FALSE)</f>
        <v>0</v>
      </c>
      <c r="H268" s="1">
        <f>VLOOKUP(B268,'Razzball Projections'!$B$2:$W$322,6,FALSE)</f>
        <v>0</v>
      </c>
      <c r="I268" s="1">
        <f>VLOOKUP(B268,'Razzball Projections'!$B$2:$W$322,7,FALSE)</f>
        <v>0</v>
      </c>
      <c r="J268" s="1">
        <f>VLOOKUP(B268,'Razzball Projections'!$B$2:$W$322,8,FALSE)</f>
        <v>0</v>
      </c>
      <c r="K268" s="1">
        <f>VLOOKUP(B268,'Razzball Projections'!$B$2:$W$322,9,FALSE)</f>
        <v>0</v>
      </c>
      <c r="L268" s="1">
        <f>VLOOKUP(B268,'Razzball Projections'!$B$2:$W$322,10,FALSE)</f>
        <v>0</v>
      </c>
      <c r="M268" s="1">
        <f>VLOOKUP(B268,'Razzball Projections'!$B$2:$W$322,11,FALSE)</f>
        <v>0</v>
      </c>
      <c r="N268" s="1">
        <f>VLOOKUP(B268,'Razzball Projections'!$B$2:$W$322,12,FALSE)</f>
        <v>0</v>
      </c>
      <c r="O268" s="1">
        <f>VLOOKUP(B268,'Razzball Projections'!$B$2:$W$322,13,FALSE)</f>
        <v>1</v>
      </c>
      <c r="P268" s="1">
        <f>VLOOKUP(B268,'Razzball Projections'!$B$2:$W$322,14,FALSE)</f>
        <v>21</v>
      </c>
      <c r="Q268" s="1">
        <f>VLOOKUP(B268,'Razzball Projections'!$B$2:$W$322,15,FALSE)</f>
        <v>317</v>
      </c>
      <c r="R268" s="1">
        <f>VLOOKUP(B268,'Razzball Projections'!$B$2:$W$322,16,FALSE)</f>
        <v>2</v>
      </c>
      <c r="S268" s="8">
        <f>VLOOKUP(B268,'Razzball Projections'!$B$2:$W$322,17,FALSE)</f>
        <v>42.65</v>
      </c>
      <c r="T268" s="8">
        <f>VLOOKUP(B268,'Razzball Projections'!$B$2:$W$322,18,FALSE)</f>
        <v>53.05</v>
      </c>
      <c r="U268" s="8">
        <f>VLOOKUP(B268,'Razzball Projections'!$B$2:$W$322,19,FALSE)</f>
        <v>63.45</v>
      </c>
      <c r="V268" s="7">
        <f>VLOOKUP(B268,'Razzball Projections'!$B$2:$W$322,20,FALSE)</f>
        <v>0</v>
      </c>
      <c r="W268" s="7">
        <f>VLOOKUP(B268,'Razzball Projections'!$B$2:$W$322,21,FALSE)</f>
        <v>0</v>
      </c>
      <c r="X268" s="7">
        <f>VLOOKUP(B268,'Razzball Projections'!$B$2:$W$322,22,FALSE)</f>
        <v>0</v>
      </c>
    </row>
    <row r="269" spans="1:24">
      <c r="A269" s="6">
        <v>267</v>
      </c>
      <c r="B269" s="3" t="str">
        <f>'Razzball Projections'!B268</f>
        <v>Earl Bennett</v>
      </c>
      <c r="C269" s="1" t="str">
        <f>VLOOKUP(B269,'Razzball Projections'!$B$2:$W$322,2,FALSE)</f>
        <v>WR</v>
      </c>
      <c r="D269" s="1" t="str">
        <f>VLOOKUP(B269,'Razzball Projections'!$B$2:$W$322,3,FALSE)</f>
        <v>CLE</v>
      </c>
      <c r="E269" s="4">
        <f>VLOOKUP(B269,'Cheat Sheet'!$B$3:$E$323,4,FALSE)</f>
        <v>0</v>
      </c>
      <c r="F269" s="1">
        <f>VLOOKUP(B269,'Razzball Projections'!$B$2:$W$322,4,FALSE)</f>
        <v>0</v>
      </c>
      <c r="G269" s="1">
        <f>VLOOKUP(B269,'Razzball Projections'!$B$2:$W$322,5,FALSE)</f>
        <v>0</v>
      </c>
      <c r="H269" s="1">
        <f>VLOOKUP(B269,'Razzball Projections'!$B$2:$W$322,6,FALSE)</f>
        <v>0</v>
      </c>
      <c r="I269" s="1">
        <f>VLOOKUP(B269,'Razzball Projections'!$B$2:$W$322,7,FALSE)</f>
        <v>0</v>
      </c>
      <c r="J269" s="1">
        <f>VLOOKUP(B269,'Razzball Projections'!$B$2:$W$322,8,FALSE)</f>
        <v>0</v>
      </c>
      <c r="K269" s="1">
        <f>VLOOKUP(B269,'Razzball Projections'!$B$2:$W$322,9,FALSE)</f>
        <v>0</v>
      </c>
      <c r="L269" s="1">
        <f>VLOOKUP(B269,'Razzball Projections'!$B$2:$W$322,10,FALSE)</f>
        <v>0</v>
      </c>
      <c r="M269" s="1">
        <f>VLOOKUP(B269,'Razzball Projections'!$B$2:$W$322,11,FALSE)</f>
        <v>0</v>
      </c>
      <c r="N269" s="1">
        <f>VLOOKUP(B269,'Razzball Projections'!$B$2:$W$322,12,FALSE)</f>
        <v>0</v>
      </c>
      <c r="O269" s="1">
        <f>VLOOKUP(B269,'Razzball Projections'!$B$2:$W$322,13,FALSE)</f>
        <v>0</v>
      </c>
      <c r="P269" s="1">
        <f>VLOOKUP(B269,'Razzball Projections'!$B$2:$W$322,14,FALSE)</f>
        <v>25</v>
      </c>
      <c r="Q269" s="1">
        <f>VLOOKUP(B269,'Razzball Projections'!$B$2:$W$322,15,FALSE)</f>
        <v>292</v>
      </c>
      <c r="R269" s="1">
        <f>VLOOKUP(B269,'Razzball Projections'!$B$2:$W$322,16,FALSE)</f>
        <v>2</v>
      </c>
      <c r="S269" s="8">
        <f>VLOOKUP(B269,'Razzball Projections'!$B$2:$W$322,17,FALSE)</f>
        <v>38.18</v>
      </c>
      <c r="T269" s="8">
        <f>VLOOKUP(B269,'Razzball Projections'!$B$2:$W$322,18,FALSE)</f>
        <v>50.58</v>
      </c>
      <c r="U269" s="8">
        <f>VLOOKUP(B269,'Razzball Projections'!$B$2:$W$322,19,FALSE)</f>
        <v>62.98</v>
      </c>
      <c r="V269" s="7">
        <f>VLOOKUP(B269,'Razzball Projections'!$B$2:$W$322,20,FALSE)</f>
        <v>0</v>
      </c>
      <c r="W269" s="7">
        <f>VLOOKUP(B269,'Razzball Projections'!$B$2:$W$322,21,FALSE)</f>
        <v>0</v>
      </c>
      <c r="X269" s="7">
        <f>VLOOKUP(B269,'Razzball Projections'!$B$2:$W$322,22,FALSE)</f>
        <v>0</v>
      </c>
    </row>
    <row r="270" spans="1:24">
      <c r="A270" s="6">
        <v>268</v>
      </c>
      <c r="B270" s="3" t="str">
        <f>'Razzball Projections'!B269</f>
        <v>Santana Moss</v>
      </c>
      <c r="C270" s="1" t="str">
        <f>VLOOKUP(B270,'Razzball Projections'!$B$2:$W$322,2,FALSE)</f>
        <v>WR</v>
      </c>
      <c r="D270" s="1" t="str">
        <f>VLOOKUP(B270,'Razzball Projections'!$B$2:$W$322,3,FALSE)</f>
        <v>WAS</v>
      </c>
      <c r="E270" s="4">
        <f>VLOOKUP(B270,'Cheat Sheet'!$B$3:$E$323,4,FALSE)</f>
        <v>0</v>
      </c>
      <c r="F270" s="1">
        <f>VLOOKUP(B270,'Razzball Projections'!$B$2:$W$322,4,FALSE)</f>
        <v>0</v>
      </c>
      <c r="G270" s="1">
        <f>VLOOKUP(B270,'Razzball Projections'!$B$2:$W$322,5,FALSE)</f>
        <v>0</v>
      </c>
      <c r="H270" s="1">
        <f>VLOOKUP(B270,'Razzball Projections'!$B$2:$W$322,6,FALSE)</f>
        <v>0</v>
      </c>
      <c r="I270" s="1">
        <f>VLOOKUP(B270,'Razzball Projections'!$B$2:$W$322,7,FALSE)</f>
        <v>0</v>
      </c>
      <c r="J270" s="1">
        <f>VLOOKUP(B270,'Razzball Projections'!$B$2:$W$322,8,FALSE)</f>
        <v>0</v>
      </c>
      <c r="K270" s="1">
        <f>VLOOKUP(B270,'Razzball Projections'!$B$2:$W$322,9,FALSE)</f>
        <v>0</v>
      </c>
      <c r="L270" s="1">
        <f>VLOOKUP(B270,'Razzball Projections'!$B$2:$W$322,10,FALSE)</f>
        <v>0</v>
      </c>
      <c r="M270" s="1">
        <f>VLOOKUP(B270,'Razzball Projections'!$B$2:$W$322,11,FALSE)</f>
        <v>0</v>
      </c>
      <c r="N270" s="1">
        <f>VLOOKUP(B270,'Razzball Projections'!$B$2:$W$322,12,FALSE)</f>
        <v>0</v>
      </c>
      <c r="O270" s="1">
        <f>VLOOKUP(B270,'Razzball Projections'!$B$2:$W$322,13,FALSE)</f>
        <v>1</v>
      </c>
      <c r="P270" s="1">
        <f>VLOOKUP(B270,'Razzball Projections'!$B$2:$W$322,14,FALSE)</f>
        <v>25</v>
      </c>
      <c r="Q270" s="1">
        <f>VLOOKUP(B270,'Razzball Projections'!$B$2:$W$322,15,FALSE)</f>
        <v>296</v>
      </c>
      <c r="R270" s="1">
        <f>VLOOKUP(B270,'Razzball Projections'!$B$2:$W$322,16,FALSE)</f>
        <v>2</v>
      </c>
      <c r="S270" s="8">
        <f>VLOOKUP(B270,'Razzball Projections'!$B$2:$W$322,17,FALSE)</f>
        <v>37.590000000000003</v>
      </c>
      <c r="T270" s="8">
        <f>VLOOKUP(B270,'Razzball Projections'!$B$2:$W$322,18,FALSE)</f>
        <v>50.14</v>
      </c>
      <c r="U270" s="8">
        <f>VLOOKUP(B270,'Razzball Projections'!$B$2:$W$322,19,FALSE)</f>
        <v>62.69</v>
      </c>
      <c r="V270" s="7">
        <f>VLOOKUP(B270,'Razzball Projections'!$B$2:$W$322,20,FALSE)</f>
        <v>0</v>
      </c>
      <c r="W270" s="7">
        <f>VLOOKUP(B270,'Razzball Projections'!$B$2:$W$322,21,FALSE)</f>
        <v>0</v>
      </c>
      <c r="X270" s="7">
        <f>VLOOKUP(B270,'Razzball Projections'!$B$2:$W$322,22,FALSE)</f>
        <v>0</v>
      </c>
    </row>
    <row r="271" spans="1:24">
      <c r="A271" s="6">
        <v>269</v>
      </c>
      <c r="B271" s="3" t="str">
        <f>'Razzball Projections'!B270</f>
        <v>A.J. Jenkins</v>
      </c>
      <c r="C271" s="1" t="str">
        <f>VLOOKUP(B271,'Razzball Projections'!$B$2:$W$322,2,FALSE)</f>
        <v>WR</v>
      </c>
      <c r="D271" s="1" t="str">
        <f>VLOOKUP(B271,'Razzball Projections'!$B$2:$W$322,3,FALSE)</f>
        <v>KC</v>
      </c>
      <c r="E271" s="4">
        <f>VLOOKUP(B271,'Cheat Sheet'!$B$3:$E$323,4,FALSE)</f>
        <v>0</v>
      </c>
      <c r="F271" s="1">
        <f>VLOOKUP(B271,'Razzball Projections'!$B$2:$W$322,4,FALSE)</f>
        <v>0</v>
      </c>
      <c r="G271" s="1">
        <f>VLOOKUP(B271,'Razzball Projections'!$B$2:$W$322,5,FALSE)</f>
        <v>0</v>
      </c>
      <c r="H271" s="1">
        <f>VLOOKUP(B271,'Razzball Projections'!$B$2:$W$322,6,FALSE)</f>
        <v>0</v>
      </c>
      <c r="I271" s="1">
        <f>VLOOKUP(B271,'Razzball Projections'!$B$2:$W$322,7,FALSE)</f>
        <v>0</v>
      </c>
      <c r="J271" s="1">
        <f>VLOOKUP(B271,'Razzball Projections'!$B$2:$W$322,8,FALSE)</f>
        <v>0</v>
      </c>
      <c r="K271" s="1">
        <f>VLOOKUP(B271,'Razzball Projections'!$B$2:$W$322,9,FALSE)</f>
        <v>0</v>
      </c>
      <c r="L271" s="1">
        <f>VLOOKUP(B271,'Razzball Projections'!$B$2:$W$322,10,FALSE)</f>
        <v>2</v>
      </c>
      <c r="M271" s="1">
        <f>VLOOKUP(B271,'Razzball Projections'!$B$2:$W$322,11,FALSE)</f>
        <v>3</v>
      </c>
      <c r="N271" s="1">
        <f>VLOOKUP(B271,'Razzball Projections'!$B$2:$W$322,12,FALSE)</f>
        <v>0</v>
      </c>
      <c r="O271" s="1">
        <f>VLOOKUP(B271,'Razzball Projections'!$B$2:$W$322,13,FALSE)</f>
        <v>0</v>
      </c>
      <c r="P271" s="1">
        <f>VLOOKUP(B271,'Razzball Projections'!$B$2:$W$322,14,FALSE)</f>
        <v>22</v>
      </c>
      <c r="Q271" s="1">
        <f>VLOOKUP(B271,'Razzball Projections'!$B$2:$W$322,15,FALSE)</f>
        <v>310</v>
      </c>
      <c r="R271" s="1">
        <f>VLOOKUP(B271,'Razzball Projections'!$B$2:$W$322,16,FALSE)</f>
        <v>1</v>
      </c>
      <c r="S271" s="8">
        <f>VLOOKUP(B271,'Razzball Projections'!$B$2:$W$322,17,FALSE)</f>
        <v>38.479999999999997</v>
      </c>
      <c r="T271" s="8">
        <f>VLOOKUP(B271,'Razzball Projections'!$B$2:$W$322,18,FALSE)</f>
        <v>49.43</v>
      </c>
      <c r="U271" s="8">
        <f>VLOOKUP(B271,'Razzball Projections'!$B$2:$W$322,19,FALSE)</f>
        <v>60.38</v>
      </c>
      <c r="V271" s="7">
        <f>VLOOKUP(B271,'Razzball Projections'!$B$2:$W$322,20,FALSE)</f>
        <v>0</v>
      </c>
      <c r="W271" s="7">
        <f>VLOOKUP(B271,'Razzball Projections'!$B$2:$W$322,21,FALSE)</f>
        <v>0</v>
      </c>
      <c r="X271" s="7">
        <f>VLOOKUP(B271,'Razzball Projections'!$B$2:$W$322,22,FALSE)</f>
        <v>0</v>
      </c>
    </row>
    <row r="272" spans="1:24">
      <c r="A272" s="6">
        <v>270</v>
      </c>
      <c r="B272" s="3" t="str">
        <f>'Razzball Projections'!B271</f>
        <v>Jermaine Kearse</v>
      </c>
      <c r="C272" s="1" t="str">
        <f>VLOOKUP(B272,'Razzball Projections'!$B$2:$W$322,2,FALSE)</f>
        <v>WR</v>
      </c>
      <c r="D272" s="1" t="str">
        <f>VLOOKUP(B272,'Razzball Projections'!$B$2:$W$322,3,FALSE)</f>
        <v>SEA</v>
      </c>
      <c r="E272" s="4">
        <f>VLOOKUP(B272,'Cheat Sheet'!$B$3:$E$323,4,FALSE)</f>
        <v>0</v>
      </c>
      <c r="F272" s="1">
        <f>VLOOKUP(B272,'Razzball Projections'!$B$2:$W$322,4,FALSE)</f>
        <v>0</v>
      </c>
      <c r="G272" s="1">
        <f>VLOOKUP(B272,'Razzball Projections'!$B$2:$W$322,5,FALSE)</f>
        <v>0</v>
      </c>
      <c r="H272" s="1">
        <f>VLOOKUP(B272,'Razzball Projections'!$B$2:$W$322,6,FALSE)</f>
        <v>0</v>
      </c>
      <c r="I272" s="1">
        <f>VLOOKUP(B272,'Razzball Projections'!$B$2:$W$322,7,FALSE)</f>
        <v>0</v>
      </c>
      <c r="J272" s="1">
        <f>VLOOKUP(B272,'Razzball Projections'!$B$2:$W$322,8,FALSE)</f>
        <v>0</v>
      </c>
      <c r="K272" s="1">
        <f>VLOOKUP(B272,'Razzball Projections'!$B$2:$W$322,9,FALSE)</f>
        <v>0</v>
      </c>
      <c r="L272" s="1">
        <f>VLOOKUP(B272,'Razzball Projections'!$B$2:$W$322,10,FALSE)</f>
        <v>0</v>
      </c>
      <c r="M272" s="1">
        <f>VLOOKUP(B272,'Razzball Projections'!$B$2:$W$322,11,FALSE)</f>
        <v>0</v>
      </c>
      <c r="N272" s="1">
        <f>VLOOKUP(B272,'Razzball Projections'!$B$2:$W$322,12,FALSE)</f>
        <v>0</v>
      </c>
      <c r="O272" s="1">
        <f>VLOOKUP(B272,'Razzball Projections'!$B$2:$W$322,13,FALSE)</f>
        <v>0</v>
      </c>
      <c r="P272" s="1">
        <f>VLOOKUP(B272,'Razzball Projections'!$B$2:$W$322,14,FALSE)</f>
        <v>20</v>
      </c>
      <c r="Q272" s="1">
        <f>VLOOKUP(B272,'Razzball Projections'!$B$2:$W$322,15,FALSE)</f>
        <v>304</v>
      </c>
      <c r="R272" s="1">
        <f>VLOOKUP(B272,'Razzball Projections'!$B$2:$W$322,16,FALSE)</f>
        <v>2</v>
      </c>
      <c r="S272" s="8">
        <f>VLOOKUP(B272,'Razzball Projections'!$B$2:$W$322,17,FALSE)</f>
        <v>40.020000000000003</v>
      </c>
      <c r="T272" s="8">
        <f>VLOOKUP(B272,'Razzball Projections'!$B$2:$W$322,18,FALSE)</f>
        <v>50.12</v>
      </c>
      <c r="U272" s="8">
        <f>VLOOKUP(B272,'Razzball Projections'!$B$2:$W$322,19,FALSE)</f>
        <v>60.22</v>
      </c>
      <c r="V272" s="7">
        <f>VLOOKUP(B272,'Razzball Projections'!$B$2:$W$322,20,FALSE)</f>
        <v>0</v>
      </c>
      <c r="W272" s="7">
        <f>VLOOKUP(B272,'Razzball Projections'!$B$2:$W$322,21,FALSE)</f>
        <v>0</v>
      </c>
      <c r="X272" s="7">
        <f>VLOOKUP(B272,'Razzball Projections'!$B$2:$W$322,22,FALSE)</f>
        <v>0</v>
      </c>
    </row>
    <row r="273" spans="1:24">
      <c r="A273" s="6">
        <v>271</v>
      </c>
      <c r="B273" s="3" t="str">
        <f>'Razzball Projections'!B272</f>
        <v>Andre Holmes</v>
      </c>
      <c r="C273" s="1" t="str">
        <f>VLOOKUP(B273,'Razzball Projections'!$B$2:$W$322,2,FALSE)</f>
        <v>WR</v>
      </c>
      <c r="D273" s="1" t="str">
        <f>VLOOKUP(B273,'Razzball Projections'!$B$2:$W$322,3,FALSE)</f>
        <v>OAK</v>
      </c>
      <c r="E273" s="4">
        <f>VLOOKUP(B273,'Cheat Sheet'!$B$3:$E$323,4,FALSE)</f>
        <v>0</v>
      </c>
      <c r="F273" s="1">
        <f>VLOOKUP(B273,'Razzball Projections'!$B$2:$W$322,4,FALSE)</f>
        <v>0</v>
      </c>
      <c r="G273" s="1">
        <f>VLOOKUP(B273,'Razzball Projections'!$B$2:$W$322,5,FALSE)</f>
        <v>0</v>
      </c>
      <c r="H273" s="1">
        <f>VLOOKUP(B273,'Razzball Projections'!$B$2:$W$322,6,FALSE)</f>
        <v>0</v>
      </c>
      <c r="I273" s="1">
        <f>VLOOKUP(B273,'Razzball Projections'!$B$2:$W$322,7,FALSE)</f>
        <v>0</v>
      </c>
      <c r="J273" s="1">
        <f>VLOOKUP(B273,'Razzball Projections'!$B$2:$W$322,8,FALSE)</f>
        <v>0</v>
      </c>
      <c r="K273" s="1">
        <f>VLOOKUP(B273,'Razzball Projections'!$B$2:$W$322,9,FALSE)</f>
        <v>0</v>
      </c>
      <c r="L273" s="1">
        <f>VLOOKUP(B273,'Razzball Projections'!$B$2:$W$322,10,FALSE)</f>
        <v>0</v>
      </c>
      <c r="M273" s="1">
        <f>VLOOKUP(B273,'Razzball Projections'!$B$2:$W$322,11,FALSE)</f>
        <v>0</v>
      </c>
      <c r="N273" s="1">
        <f>VLOOKUP(B273,'Razzball Projections'!$B$2:$W$322,12,FALSE)</f>
        <v>0</v>
      </c>
      <c r="O273" s="1">
        <f>VLOOKUP(B273,'Razzball Projections'!$B$2:$W$322,13,FALSE)</f>
        <v>0</v>
      </c>
      <c r="P273" s="1">
        <f>VLOOKUP(B273,'Razzball Projections'!$B$2:$W$322,14,FALSE)</f>
        <v>20</v>
      </c>
      <c r="Q273" s="1">
        <f>VLOOKUP(B273,'Razzball Projections'!$B$2:$W$322,15,FALSE)</f>
        <v>275</v>
      </c>
      <c r="R273" s="1">
        <f>VLOOKUP(B273,'Razzball Projections'!$B$2:$W$322,16,FALSE)</f>
        <v>2</v>
      </c>
      <c r="S273" s="8">
        <f>VLOOKUP(B273,'Razzball Projections'!$B$2:$W$322,17,FALSE)</f>
        <v>39.520000000000003</v>
      </c>
      <c r="T273" s="8">
        <f>VLOOKUP(B273,'Razzball Projections'!$B$2:$W$322,18,FALSE)</f>
        <v>49.32</v>
      </c>
      <c r="U273" s="8">
        <f>VLOOKUP(B273,'Razzball Projections'!$B$2:$W$322,19,FALSE)</f>
        <v>59.12</v>
      </c>
      <c r="V273" s="7">
        <f>VLOOKUP(B273,'Razzball Projections'!$B$2:$W$322,20,FALSE)</f>
        <v>0</v>
      </c>
      <c r="W273" s="7">
        <f>VLOOKUP(B273,'Razzball Projections'!$B$2:$W$322,21,FALSE)</f>
        <v>0</v>
      </c>
      <c r="X273" s="7">
        <f>VLOOKUP(B273,'Razzball Projections'!$B$2:$W$322,22,FALSE)</f>
        <v>0</v>
      </c>
    </row>
    <row r="274" spans="1:24">
      <c r="A274" s="6">
        <v>272</v>
      </c>
      <c r="B274" s="3" t="str">
        <f>'Razzball Projections'!B273</f>
        <v>Stephen Hill</v>
      </c>
      <c r="C274" s="1" t="str">
        <f>VLOOKUP(B274,'Razzball Projections'!$B$2:$W$322,2,FALSE)</f>
        <v>WR</v>
      </c>
      <c r="D274" s="1" t="str">
        <f>VLOOKUP(B274,'Razzball Projections'!$B$2:$W$322,3,FALSE)</f>
        <v>NYJ</v>
      </c>
      <c r="E274" s="4">
        <f>VLOOKUP(B274,'Cheat Sheet'!$B$3:$E$323,4,FALSE)</f>
        <v>0</v>
      </c>
      <c r="F274" s="1">
        <f>VLOOKUP(B274,'Razzball Projections'!$B$2:$W$322,4,FALSE)</f>
        <v>0</v>
      </c>
      <c r="G274" s="1">
        <f>VLOOKUP(B274,'Razzball Projections'!$B$2:$W$322,5,FALSE)</f>
        <v>0</v>
      </c>
      <c r="H274" s="1">
        <f>VLOOKUP(B274,'Razzball Projections'!$B$2:$W$322,6,FALSE)</f>
        <v>0</v>
      </c>
      <c r="I274" s="1">
        <f>VLOOKUP(B274,'Razzball Projections'!$B$2:$W$322,7,FALSE)</f>
        <v>0</v>
      </c>
      <c r="J274" s="1">
        <f>VLOOKUP(B274,'Razzball Projections'!$B$2:$W$322,8,FALSE)</f>
        <v>0</v>
      </c>
      <c r="K274" s="1">
        <f>VLOOKUP(B274,'Razzball Projections'!$B$2:$W$322,9,FALSE)</f>
        <v>0</v>
      </c>
      <c r="L274" s="1">
        <f>VLOOKUP(B274,'Razzball Projections'!$B$2:$W$322,10,FALSE)</f>
        <v>0</v>
      </c>
      <c r="M274" s="1">
        <f>VLOOKUP(B274,'Razzball Projections'!$B$2:$W$322,11,FALSE)</f>
        <v>0</v>
      </c>
      <c r="N274" s="1">
        <f>VLOOKUP(B274,'Razzball Projections'!$B$2:$W$322,12,FALSE)</f>
        <v>0</v>
      </c>
      <c r="O274" s="1">
        <f>VLOOKUP(B274,'Razzball Projections'!$B$2:$W$322,13,FALSE)</f>
        <v>0</v>
      </c>
      <c r="P274" s="1">
        <f>VLOOKUP(B274,'Razzball Projections'!$B$2:$W$322,14,FALSE)</f>
        <v>21</v>
      </c>
      <c r="Q274" s="1">
        <f>VLOOKUP(B274,'Razzball Projections'!$B$2:$W$322,15,FALSE)</f>
        <v>282</v>
      </c>
      <c r="R274" s="1">
        <f>VLOOKUP(B274,'Razzball Projections'!$B$2:$W$322,16,FALSE)</f>
        <v>2</v>
      </c>
      <c r="S274" s="8">
        <f>VLOOKUP(B274,'Razzball Projections'!$B$2:$W$322,17,FALSE)</f>
        <v>37.81</v>
      </c>
      <c r="T274" s="8">
        <f>VLOOKUP(B274,'Razzball Projections'!$B$2:$W$322,18,FALSE)</f>
        <v>48.06</v>
      </c>
      <c r="U274" s="8">
        <f>VLOOKUP(B274,'Razzball Projections'!$B$2:$W$322,19,FALSE)</f>
        <v>58.31</v>
      </c>
      <c r="V274" s="7">
        <f>VLOOKUP(B274,'Razzball Projections'!$B$2:$W$322,20,FALSE)</f>
        <v>0</v>
      </c>
      <c r="W274" s="7">
        <f>VLOOKUP(B274,'Razzball Projections'!$B$2:$W$322,21,FALSE)</f>
        <v>0</v>
      </c>
      <c r="X274" s="7">
        <f>VLOOKUP(B274,'Razzball Projections'!$B$2:$W$322,22,FALSE)</f>
        <v>0</v>
      </c>
    </row>
    <row r="275" spans="1:24">
      <c r="A275" s="6">
        <v>273</v>
      </c>
      <c r="B275" s="3" t="str">
        <f>'Razzball Projections'!B274</f>
        <v>Stedman Bailey</v>
      </c>
      <c r="C275" s="1" t="str">
        <f>VLOOKUP(B275,'Razzball Projections'!$B$2:$W$322,2,FALSE)</f>
        <v>WR</v>
      </c>
      <c r="D275" s="1" t="str">
        <f>VLOOKUP(B275,'Razzball Projections'!$B$2:$W$322,3,FALSE)</f>
        <v>STL</v>
      </c>
      <c r="E275" s="4">
        <f>VLOOKUP(B275,'Cheat Sheet'!$B$3:$E$323,4,FALSE)</f>
        <v>0</v>
      </c>
      <c r="F275" s="1">
        <f>VLOOKUP(B275,'Razzball Projections'!$B$2:$W$322,4,FALSE)</f>
        <v>0</v>
      </c>
      <c r="G275" s="1">
        <f>VLOOKUP(B275,'Razzball Projections'!$B$2:$W$322,5,FALSE)</f>
        <v>0</v>
      </c>
      <c r="H275" s="1">
        <f>VLOOKUP(B275,'Razzball Projections'!$B$2:$W$322,6,FALSE)</f>
        <v>0</v>
      </c>
      <c r="I275" s="1">
        <f>VLOOKUP(B275,'Razzball Projections'!$B$2:$W$322,7,FALSE)</f>
        <v>0</v>
      </c>
      <c r="J275" s="1">
        <f>VLOOKUP(B275,'Razzball Projections'!$B$2:$W$322,8,FALSE)</f>
        <v>0</v>
      </c>
      <c r="K275" s="1">
        <f>VLOOKUP(B275,'Razzball Projections'!$B$2:$W$322,9,FALSE)</f>
        <v>0</v>
      </c>
      <c r="L275" s="1">
        <f>VLOOKUP(B275,'Razzball Projections'!$B$2:$W$322,10,FALSE)</f>
        <v>0</v>
      </c>
      <c r="M275" s="1">
        <f>VLOOKUP(B275,'Razzball Projections'!$B$2:$W$322,11,FALSE)</f>
        <v>0</v>
      </c>
      <c r="N275" s="1">
        <f>VLOOKUP(B275,'Razzball Projections'!$B$2:$W$322,12,FALSE)</f>
        <v>0</v>
      </c>
      <c r="O275" s="1">
        <f>VLOOKUP(B275,'Razzball Projections'!$B$2:$W$322,13,FALSE)</f>
        <v>0</v>
      </c>
      <c r="P275" s="1">
        <f>VLOOKUP(B275,'Razzball Projections'!$B$2:$W$322,14,FALSE)</f>
        <v>22</v>
      </c>
      <c r="Q275" s="1">
        <f>VLOOKUP(B275,'Razzball Projections'!$B$2:$W$322,15,FALSE)</f>
        <v>304</v>
      </c>
      <c r="R275" s="1">
        <f>VLOOKUP(B275,'Razzball Projections'!$B$2:$W$322,16,FALSE)</f>
        <v>1</v>
      </c>
      <c r="S275" s="8">
        <f>VLOOKUP(B275,'Razzball Projections'!$B$2:$W$322,17,FALSE)</f>
        <v>36.4</v>
      </c>
      <c r="T275" s="8">
        <f>VLOOKUP(B275,'Razzball Projections'!$B$2:$W$322,18,FALSE)</f>
        <v>47.15</v>
      </c>
      <c r="U275" s="8">
        <f>VLOOKUP(B275,'Razzball Projections'!$B$2:$W$322,19,FALSE)</f>
        <v>57.9</v>
      </c>
      <c r="V275" s="7">
        <f>VLOOKUP(B275,'Razzball Projections'!$B$2:$W$322,20,FALSE)</f>
        <v>0</v>
      </c>
      <c r="W275" s="7">
        <f>VLOOKUP(B275,'Razzball Projections'!$B$2:$W$322,21,FALSE)</f>
        <v>0</v>
      </c>
      <c r="X275" s="7">
        <f>VLOOKUP(B275,'Razzball Projections'!$B$2:$W$322,22,FALSE)</f>
        <v>0</v>
      </c>
    </row>
    <row r="276" spans="1:24">
      <c r="A276" s="6">
        <v>274</v>
      </c>
      <c r="B276" s="3" t="str">
        <f>'Razzball Projections'!B275</f>
        <v>Vincent Brown</v>
      </c>
      <c r="C276" s="1" t="str">
        <f>VLOOKUP(B276,'Razzball Projections'!$B$2:$W$322,2,FALSE)</f>
        <v>WR</v>
      </c>
      <c r="D276" s="1" t="str">
        <f>VLOOKUP(B276,'Razzball Projections'!$B$2:$W$322,3,FALSE)</f>
        <v>SD</v>
      </c>
      <c r="E276" s="4">
        <f>VLOOKUP(B276,'Cheat Sheet'!$B$3:$E$323,4,FALSE)</f>
        <v>0</v>
      </c>
      <c r="F276" s="1">
        <f>VLOOKUP(B276,'Razzball Projections'!$B$2:$W$322,4,FALSE)</f>
        <v>0</v>
      </c>
      <c r="G276" s="1">
        <f>VLOOKUP(B276,'Razzball Projections'!$B$2:$W$322,5,FALSE)</f>
        <v>0</v>
      </c>
      <c r="H276" s="1">
        <f>VLOOKUP(B276,'Razzball Projections'!$B$2:$W$322,6,FALSE)</f>
        <v>0</v>
      </c>
      <c r="I276" s="1">
        <f>VLOOKUP(B276,'Razzball Projections'!$B$2:$W$322,7,FALSE)</f>
        <v>0</v>
      </c>
      <c r="J276" s="1">
        <f>VLOOKUP(B276,'Razzball Projections'!$B$2:$W$322,8,FALSE)</f>
        <v>0</v>
      </c>
      <c r="K276" s="1">
        <f>VLOOKUP(B276,'Razzball Projections'!$B$2:$W$322,9,FALSE)</f>
        <v>0</v>
      </c>
      <c r="L276" s="1">
        <f>VLOOKUP(B276,'Razzball Projections'!$B$2:$W$322,10,FALSE)</f>
        <v>0</v>
      </c>
      <c r="M276" s="1">
        <f>VLOOKUP(B276,'Razzball Projections'!$B$2:$W$322,11,FALSE)</f>
        <v>0</v>
      </c>
      <c r="N276" s="1">
        <f>VLOOKUP(B276,'Razzball Projections'!$B$2:$W$322,12,FALSE)</f>
        <v>0</v>
      </c>
      <c r="O276" s="1">
        <f>VLOOKUP(B276,'Razzball Projections'!$B$2:$W$322,13,FALSE)</f>
        <v>0</v>
      </c>
      <c r="P276" s="1">
        <f>VLOOKUP(B276,'Razzball Projections'!$B$2:$W$322,14,FALSE)</f>
        <v>21</v>
      </c>
      <c r="Q276" s="1">
        <f>VLOOKUP(B276,'Razzball Projections'!$B$2:$W$322,15,FALSE)</f>
        <v>272</v>
      </c>
      <c r="R276" s="1">
        <f>VLOOKUP(B276,'Razzball Projections'!$B$2:$W$322,16,FALSE)</f>
        <v>1</v>
      </c>
      <c r="S276" s="8">
        <f>VLOOKUP(B276,'Razzball Projections'!$B$2:$W$322,17,FALSE)</f>
        <v>35.61</v>
      </c>
      <c r="T276" s="8">
        <f>VLOOKUP(B276,'Razzball Projections'!$B$2:$W$322,18,FALSE)</f>
        <v>46.31</v>
      </c>
      <c r="U276" s="8">
        <f>VLOOKUP(B276,'Razzball Projections'!$B$2:$W$322,19,FALSE)</f>
        <v>57.01</v>
      </c>
      <c r="V276" s="7">
        <f>VLOOKUP(B276,'Razzball Projections'!$B$2:$W$322,20,FALSE)</f>
        <v>0</v>
      </c>
      <c r="W276" s="7">
        <f>VLOOKUP(B276,'Razzball Projections'!$B$2:$W$322,21,FALSE)</f>
        <v>0</v>
      </c>
      <c r="X276" s="7">
        <f>VLOOKUP(B276,'Razzball Projections'!$B$2:$W$322,22,FALSE)</f>
        <v>0</v>
      </c>
    </row>
    <row r="277" spans="1:24">
      <c r="A277" s="6">
        <v>275</v>
      </c>
      <c r="B277" s="3" t="str">
        <f>'Razzball Projections'!B276</f>
        <v>Mike James</v>
      </c>
      <c r="C277" s="1" t="str">
        <f>VLOOKUP(B277,'Razzball Projections'!$B$2:$W$322,2,FALSE)</f>
        <v>RB</v>
      </c>
      <c r="D277" s="1" t="str">
        <f>VLOOKUP(B277,'Razzball Projections'!$B$2:$W$322,3,FALSE)</f>
        <v>TB</v>
      </c>
      <c r="E277" s="4">
        <f>VLOOKUP(B277,'Cheat Sheet'!$B$3:$E$323,4,FALSE)</f>
        <v>0</v>
      </c>
      <c r="F277" s="1">
        <f>VLOOKUP(B277,'Razzball Projections'!$B$2:$W$322,4,FALSE)</f>
        <v>0</v>
      </c>
      <c r="G277" s="1">
        <f>VLOOKUP(B277,'Razzball Projections'!$B$2:$W$322,5,FALSE)</f>
        <v>0</v>
      </c>
      <c r="H277" s="1">
        <f>VLOOKUP(B277,'Razzball Projections'!$B$2:$W$322,6,FALSE)</f>
        <v>0</v>
      </c>
      <c r="I277" s="1">
        <f>VLOOKUP(B277,'Razzball Projections'!$B$2:$W$322,7,FALSE)</f>
        <v>0</v>
      </c>
      <c r="J277" s="1">
        <f>VLOOKUP(B277,'Razzball Projections'!$B$2:$W$322,8,FALSE)</f>
        <v>0</v>
      </c>
      <c r="K277" s="1">
        <f>VLOOKUP(B277,'Razzball Projections'!$B$2:$W$322,9,FALSE)</f>
        <v>0</v>
      </c>
      <c r="L277" s="1">
        <f>VLOOKUP(B277,'Razzball Projections'!$B$2:$W$322,10,FALSE)</f>
        <v>72</v>
      </c>
      <c r="M277" s="1">
        <f>VLOOKUP(B277,'Razzball Projections'!$B$2:$W$322,11,FALSE)</f>
        <v>322</v>
      </c>
      <c r="N277" s="1">
        <f>VLOOKUP(B277,'Razzball Projections'!$B$2:$W$322,12,FALSE)</f>
        <v>1</v>
      </c>
      <c r="O277" s="1">
        <f>VLOOKUP(B277,'Razzball Projections'!$B$2:$W$322,13,FALSE)</f>
        <v>1</v>
      </c>
      <c r="P277" s="1">
        <f>VLOOKUP(B277,'Razzball Projections'!$B$2:$W$322,14,FALSE)</f>
        <v>12</v>
      </c>
      <c r="Q277" s="1">
        <f>VLOOKUP(B277,'Razzball Projections'!$B$2:$W$322,15,FALSE)</f>
        <v>62</v>
      </c>
      <c r="R277" s="1">
        <f>VLOOKUP(B277,'Razzball Projections'!$B$2:$W$322,16,FALSE)</f>
        <v>0</v>
      </c>
      <c r="S277" s="8">
        <f>VLOOKUP(B277,'Razzball Projections'!$B$2:$W$322,17,FALSE)</f>
        <v>44.6</v>
      </c>
      <c r="T277" s="8">
        <f>VLOOKUP(B277,'Razzball Projections'!$B$2:$W$322,18,FALSE)</f>
        <v>50.6</v>
      </c>
      <c r="U277" s="8">
        <f>VLOOKUP(B277,'Razzball Projections'!$B$2:$W$322,19,FALSE)</f>
        <v>56.6</v>
      </c>
      <c r="V277" s="7">
        <f>VLOOKUP(B277,'Razzball Projections'!$B$2:$W$322,20,FALSE)</f>
        <v>0</v>
      </c>
      <c r="W277" s="7">
        <f>VLOOKUP(B277,'Razzball Projections'!$B$2:$W$322,21,FALSE)</f>
        <v>0</v>
      </c>
      <c r="X277" s="7">
        <f>VLOOKUP(B277,'Razzball Projections'!$B$2:$W$322,22,FALSE)</f>
        <v>0</v>
      </c>
    </row>
    <row r="278" spans="1:24">
      <c r="A278" s="6">
        <v>276</v>
      </c>
      <c r="B278" s="3" t="str">
        <f>'Razzball Projections'!B277</f>
        <v>Luke Willson</v>
      </c>
      <c r="C278" s="1" t="str">
        <f>VLOOKUP(B278,'Razzball Projections'!$B$2:$W$322,2,FALSE)</f>
        <v>TE</v>
      </c>
      <c r="D278" s="1" t="str">
        <f>VLOOKUP(B278,'Razzball Projections'!$B$2:$W$322,3,FALSE)</f>
        <v>SEA</v>
      </c>
      <c r="E278" s="4">
        <f>VLOOKUP(B278,'Cheat Sheet'!$B$3:$E$323,4,FALSE)</f>
        <v>0</v>
      </c>
      <c r="F278" s="1">
        <f>VLOOKUP(B278,'Razzball Projections'!$B$2:$W$322,4,FALSE)</f>
        <v>0</v>
      </c>
      <c r="G278" s="1">
        <f>VLOOKUP(B278,'Razzball Projections'!$B$2:$W$322,5,FALSE)</f>
        <v>0</v>
      </c>
      <c r="H278" s="1">
        <f>VLOOKUP(B278,'Razzball Projections'!$B$2:$W$322,6,FALSE)</f>
        <v>0</v>
      </c>
      <c r="I278" s="1">
        <f>VLOOKUP(B278,'Razzball Projections'!$B$2:$W$322,7,FALSE)</f>
        <v>0</v>
      </c>
      <c r="J278" s="1">
        <f>VLOOKUP(B278,'Razzball Projections'!$B$2:$W$322,8,FALSE)</f>
        <v>0</v>
      </c>
      <c r="K278" s="1">
        <f>VLOOKUP(B278,'Razzball Projections'!$B$2:$W$322,9,FALSE)</f>
        <v>0</v>
      </c>
      <c r="L278" s="1">
        <f>VLOOKUP(B278,'Razzball Projections'!$B$2:$W$322,10,FALSE)</f>
        <v>0</v>
      </c>
      <c r="M278" s="1">
        <f>VLOOKUP(B278,'Razzball Projections'!$B$2:$W$322,11,FALSE)</f>
        <v>0</v>
      </c>
      <c r="N278" s="1">
        <f>VLOOKUP(B278,'Razzball Projections'!$B$2:$W$322,12,FALSE)</f>
        <v>0</v>
      </c>
      <c r="O278" s="1">
        <f>VLOOKUP(B278,'Razzball Projections'!$B$2:$W$322,13,FALSE)</f>
        <v>0</v>
      </c>
      <c r="P278" s="1">
        <f>VLOOKUP(B278,'Razzball Projections'!$B$2:$W$322,14,FALSE)</f>
        <v>21</v>
      </c>
      <c r="Q278" s="1">
        <f>VLOOKUP(B278,'Razzball Projections'!$B$2:$W$322,15,FALSE)</f>
        <v>237</v>
      </c>
      <c r="R278" s="1">
        <f>VLOOKUP(B278,'Razzball Projections'!$B$2:$W$322,16,FALSE)</f>
        <v>2</v>
      </c>
      <c r="S278" s="8">
        <f>VLOOKUP(B278,'Razzball Projections'!$B$2:$W$322,17,FALSE)</f>
        <v>35.049999999999997</v>
      </c>
      <c r="T278" s="8">
        <f>VLOOKUP(B278,'Razzball Projections'!$B$2:$W$322,18,FALSE)</f>
        <v>45.55</v>
      </c>
      <c r="U278" s="8">
        <f>VLOOKUP(B278,'Razzball Projections'!$B$2:$W$322,19,FALSE)</f>
        <v>56.05</v>
      </c>
      <c r="V278" s="7">
        <f>VLOOKUP(B278,'Razzball Projections'!$B$2:$W$322,20,FALSE)</f>
        <v>0</v>
      </c>
      <c r="W278" s="7">
        <f>VLOOKUP(B278,'Razzball Projections'!$B$2:$W$322,21,FALSE)</f>
        <v>0</v>
      </c>
      <c r="X278" s="7">
        <f>VLOOKUP(B278,'Razzball Projections'!$B$2:$W$322,22,FALSE)</f>
        <v>0</v>
      </c>
    </row>
    <row r="279" spans="1:24">
      <c r="A279" s="6">
        <v>277</v>
      </c>
      <c r="B279" s="3" t="str">
        <f>'Razzball Projections'!B278</f>
        <v>Denard Robinson</v>
      </c>
      <c r="C279" s="1" t="str">
        <f>VLOOKUP(B279,'Razzball Projections'!$B$2:$W$322,2,FALSE)</f>
        <v>RB</v>
      </c>
      <c r="D279" s="1" t="str">
        <f>VLOOKUP(B279,'Razzball Projections'!$B$2:$W$322,3,FALSE)</f>
        <v>JAC</v>
      </c>
      <c r="E279" s="4">
        <f>VLOOKUP(B279,'Cheat Sheet'!$B$3:$E$323,4,FALSE)</f>
        <v>0</v>
      </c>
      <c r="F279" s="1">
        <f>VLOOKUP(B279,'Razzball Projections'!$B$2:$W$322,4,FALSE)</f>
        <v>0</v>
      </c>
      <c r="G279" s="1">
        <f>VLOOKUP(B279,'Razzball Projections'!$B$2:$W$322,5,FALSE)</f>
        <v>0</v>
      </c>
      <c r="H279" s="1">
        <f>VLOOKUP(B279,'Razzball Projections'!$B$2:$W$322,6,FALSE)</f>
        <v>0</v>
      </c>
      <c r="I279" s="1">
        <f>VLOOKUP(B279,'Razzball Projections'!$B$2:$W$322,7,FALSE)</f>
        <v>0</v>
      </c>
      <c r="J279" s="1">
        <f>VLOOKUP(B279,'Razzball Projections'!$B$2:$W$322,8,FALSE)</f>
        <v>0</v>
      </c>
      <c r="K279" s="1">
        <f>VLOOKUP(B279,'Razzball Projections'!$B$2:$W$322,9,FALSE)</f>
        <v>0</v>
      </c>
      <c r="L279" s="1">
        <f>VLOOKUP(B279,'Razzball Projections'!$B$2:$W$322,10,FALSE)</f>
        <v>56</v>
      </c>
      <c r="M279" s="1">
        <f>VLOOKUP(B279,'Razzball Projections'!$B$2:$W$322,11,FALSE)</f>
        <v>238</v>
      </c>
      <c r="N279" s="1">
        <f>VLOOKUP(B279,'Razzball Projections'!$B$2:$W$322,12,FALSE)</f>
        <v>1</v>
      </c>
      <c r="O279" s="1">
        <f>VLOOKUP(B279,'Razzball Projections'!$B$2:$W$322,13,FALSE)</f>
        <v>1</v>
      </c>
      <c r="P279" s="1">
        <f>VLOOKUP(B279,'Razzball Projections'!$B$2:$W$322,14,FALSE)</f>
        <v>15</v>
      </c>
      <c r="Q279" s="1">
        <f>VLOOKUP(B279,'Razzball Projections'!$B$2:$W$322,15,FALSE)</f>
        <v>100</v>
      </c>
      <c r="R279" s="1">
        <f>VLOOKUP(B279,'Razzball Projections'!$B$2:$W$322,16,FALSE)</f>
        <v>1</v>
      </c>
      <c r="S279" s="8">
        <f>VLOOKUP(B279,'Razzball Projections'!$B$2:$W$322,17,FALSE)</f>
        <v>40.799999999999997</v>
      </c>
      <c r="T279" s="8">
        <f>VLOOKUP(B279,'Razzball Projections'!$B$2:$W$322,18,FALSE)</f>
        <v>48.3</v>
      </c>
      <c r="U279" s="8">
        <f>VLOOKUP(B279,'Razzball Projections'!$B$2:$W$322,19,FALSE)</f>
        <v>55.8</v>
      </c>
      <c r="V279" s="7">
        <f>VLOOKUP(B279,'Razzball Projections'!$B$2:$W$322,20,FALSE)</f>
        <v>0</v>
      </c>
      <c r="W279" s="7">
        <f>VLOOKUP(B279,'Razzball Projections'!$B$2:$W$322,21,FALSE)</f>
        <v>0</v>
      </c>
      <c r="X279" s="7">
        <f>VLOOKUP(B279,'Razzball Projections'!$B$2:$W$322,22,FALSE)</f>
        <v>0</v>
      </c>
    </row>
    <row r="280" spans="1:24">
      <c r="A280" s="6">
        <v>278</v>
      </c>
      <c r="B280" s="3" t="str">
        <f>'Razzball Projections'!B279</f>
        <v>Robert Herron</v>
      </c>
      <c r="C280" s="1" t="str">
        <f>VLOOKUP(B280,'Razzball Projections'!$B$2:$W$322,2,FALSE)</f>
        <v>WR</v>
      </c>
      <c r="D280" s="1" t="str">
        <f>VLOOKUP(B280,'Razzball Projections'!$B$2:$W$322,3,FALSE)</f>
        <v>TB</v>
      </c>
      <c r="E280" s="4">
        <f>VLOOKUP(B280,'Cheat Sheet'!$B$3:$E$323,4,FALSE)</f>
        <v>0</v>
      </c>
      <c r="F280" s="1">
        <f>VLOOKUP(B280,'Razzball Projections'!$B$2:$W$322,4,FALSE)</f>
        <v>0</v>
      </c>
      <c r="G280" s="1">
        <f>VLOOKUP(B280,'Razzball Projections'!$B$2:$W$322,5,FALSE)</f>
        <v>0</v>
      </c>
      <c r="H280" s="1">
        <f>VLOOKUP(B280,'Razzball Projections'!$B$2:$W$322,6,FALSE)</f>
        <v>0</v>
      </c>
      <c r="I280" s="1">
        <f>VLOOKUP(B280,'Razzball Projections'!$B$2:$W$322,7,FALSE)</f>
        <v>0</v>
      </c>
      <c r="J280" s="1">
        <f>VLOOKUP(B280,'Razzball Projections'!$B$2:$W$322,8,FALSE)</f>
        <v>0</v>
      </c>
      <c r="K280" s="1">
        <f>VLOOKUP(B280,'Razzball Projections'!$B$2:$W$322,9,FALSE)</f>
        <v>0</v>
      </c>
      <c r="L280" s="1">
        <f>VLOOKUP(B280,'Razzball Projections'!$B$2:$W$322,10,FALSE)</f>
        <v>0</v>
      </c>
      <c r="M280" s="1">
        <f>VLOOKUP(B280,'Razzball Projections'!$B$2:$W$322,11,FALSE)</f>
        <v>0</v>
      </c>
      <c r="N280" s="1">
        <f>VLOOKUP(B280,'Razzball Projections'!$B$2:$W$322,12,FALSE)</f>
        <v>0</v>
      </c>
      <c r="O280" s="1">
        <f>VLOOKUP(B280,'Razzball Projections'!$B$2:$W$322,13,FALSE)</f>
        <v>0</v>
      </c>
      <c r="P280" s="1">
        <f>VLOOKUP(B280,'Razzball Projections'!$B$2:$W$322,14,FALSE)</f>
        <v>19</v>
      </c>
      <c r="Q280" s="1">
        <f>VLOOKUP(B280,'Razzball Projections'!$B$2:$W$322,15,FALSE)</f>
        <v>287</v>
      </c>
      <c r="R280" s="1">
        <f>VLOOKUP(B280,'Razzball Projections'!$B$2:$W$322,16,FALSE)</f>
        <v>1</v>
      </c>
      <c r="S280" s="8">
        <f>VLOOKUP(B280,'Razzball Projections'!$B$2:$W$322,17,FALSE)</f>
        <v>34.65</v>
      </c>
      <c r="T280" s="8">
        <f>VLOOKUP(B280,'Razzball Projections'!$B$2:$W$322,18,FALSE)</f>
        <v>44.15</v>
      </c>
      <c r="U280" s="8">
        <f>VLOOKUP(B280,'Razzball Projections'!$B$2:$W$322,19,FALSE)</f>
        <v>53.65</v>
      </c>
      <c r="V280" s="7">
        <f>VLOOKUP(B280,'Razzball Projections'!$B$2:$W$322,20,FALSE)</f>
        <v>0</v>
      </c>
      <c r="W280" s="7">
        <f>VLOOKUP(B280,'Razzball Projections'!$B$2:$W$322,21,FALSE)</f>
        <v>0</v>
      </c>
      <c r="X280" s="7">
        <f>VLOOKUP(B280,'Razzball Projections'!$B$2:$W$322,22,FALSE)</f>
        <v>0</v>
      </c>
    </row>
    <row r="281" spans="1:24">
      <c r="A281" s="6">
        <v>279</v>
      </c>
      <c r="B281" s="3" t="str">
        <f>'Razzball Projections'!B280</f>
        <v>Ryan Griffin</v>
      </c>
      <c r="C281" s="1" t="str">
        <f>VLOOKUP(B281,'Razzball Projections'!$B$2:$W$322,2,FALSE)</f>
        <v>TE</v>
      </c>
      <c r="D281" s="1" t="str">
        <f>VLOOKUP(B281,'Razzball Projections'!$B$2:$W$322,3,FALSE)</f>
        <v>HOU</v>
      </c>
      <c r="E281" s="4">
        <f>VLOOKUP(B281,'Cheat Sheet'!$B$3:$E$323,4,FALSE)</f>
        <v>0</v>
      </c>
      <c r="F281" s="1">
        <f>VLOOKUP(B281,'Razzball Projections'!$B$2:$W$322,4,FALSE)</f>
        <v>0</v>
      </c>
      <c r="G281" s="1">
        <f>VLOOKUP(B281,'Razzball Projections'!$B$2:$W$322,5,FALSE)</f>
        <v>0</v>
      </c>
      <c r="H281" s="1">
        <f>VLOOKUP(B281,'Razzball Projections'!$B$2:$W$322,6,FALSE)</f>
        <v>0</v>
      </c>
      <c r="I281" s="1">
        <f>VLOOKUP(B281,'Razzball Projections'!$B$2:$W$322,7,FALSE)</f>
        <v>0</v>
      </c>
      <c r="J281" s="1">
        <f>VLOOKUP(B281,'Razzball Projections'!$B$2:$W$322,8,FALSE)</f>
        <v>0</v>
      </c>
      <c r="K281" s="1">
        <f>VLOOKUP(B281,'Razzball Projections'!$B$2:$W$322,9,FALSE)</f>
        <v>0</v>
      </c>
      <c r="L281" s="1">
        <f>VLOOKUP(B281,'Razzball Projections'!$B$2:$W$322,10,FALSE)</f>
        <v>0</v>
      </c>
      <c r="M281" s="1">
        <f>VLOOKUP(B281,'Razzball Projections'!$B$2:$W$322,11,FALSE)</f>
        <v>0</v>
      </c>
      <c r="N281" s="1">
        <f>VLOOKUP(B281,'Razzball Projections'!$B$2:$W$322,12,FALSE)</f>
        <v>0</v>
      </c>
      <c r="O281" s="1">
        <f>VLOOKUP(B281,'Razzball Projections'!$B$2:$W$322,13,FALSE)</f>
        <v>0</v>
      </c>
      <c r="P281" s="1">
        <f>VLOOKUP(B281,'Razzball Projections'!$B$2:$W$322,14,FALSE)</f>
        <v>22</v>
      </c>
      <c r="Q281" s="1">
        <f>VLOOKUP(B281,'Razzball Projections'!$B$2:$W$322,15,FALSE)</f>
        <v>254</v>
      </c>
      <c r="R281" s="1">
        <f>VLOOKUP(B281,'Razzball Projections'!$B$2:$W$322,16,FALSE)</f>
        <v>1</v>
      </c>
      <c r="S281" s="8">
        <f>VLOOKUP(B281,'Razzball Projections'!$B$2:$W$322,17,FALSE)</f>
        <v>31.4</v>
      </c>
      <c r="T281" s="8">
        <f>VLOOKUP(B281,'Razzball Projections'!$B$2:$W$322,18,FALSE)</f>
        <v>42.4</v>
      </c>
      <c r="U281" s="8">
        <f>VLOOKUP(B281,'Razzball Projections'!$B$2:$W$322,19,FALSE)</f>
        <v>53.4</v>
      </c>
      <c r="V281" s="7">
        <f>VLOOKUP(B281,'Razzball Projections'!$B$2:$W$322,20,FALSE)</f>
        <v>0</v>
      </c>
      <c r="W281" s="7">
        <f>VLOOKUP(B281,'Razzball Projections'!$B$2:$W$322,21,FALSE)</f>
        <v>0</v>
      </c>
      <c r="X281" s="7">
        <f>VLOOKUP(B281,'Razzball Projections'!$B$2:$W$322,22,FALSE)</f>
        <v>0</v>
      </c>
    </row>
    <row r="282" spans="1:24">
      <c r="A282" s="6">
        <v>280</v>
      </c>
      <c r="B282" s="3" t="str">
        <f>'Razzball Projections'!B281</f>
        <v>Kris Durham</v>
      </c>
      <c r="C282" s="1" t="str">
        <f>VLOOKUP(B282,'Razzball Projections'!$B$2:$W$322,2,FALSE)</f>
        <v>WR</v>
      </c>
      <c r="D282" s="1" t="str">
        <f>VLOOKUP(B282,'Razzball Projections'!$B$2:$W$322,3,FALSE)</f>
        <v>DET</v>
      </c>
      <c r="E282" s="4">
        <f>VLOOKUP(B282,'Cheat Sheet'!$B$3:$E$323,4,FALSE)</f>
        <v>0</v>
      </c>
      <c r="F282" s="1">
        <f>VLOOKUP(B282,'Razzball Projections'!$B$2:$W$322,4,FALSE)</f>
        <v>0</v>
      </c>
      <c r="G282" s="1">
        <f>VLOOKUP(B282,'Razzball Projections'!$B$2:$W$322,5,FALSE)</f>
        <v>0</v>
      </c>
      <c r="H282" s="1">
        <f>VLOOKUP(B282,'Razzball Projections'!$B$2:$W$322,6,FALSE)</f>
        <v>0</v>
      </c>
      <c r="I282" s="1">
        <f>VLOOKUP(B282,'Razzball Projections'!$B$2:$W$322,7,FALSE)</f>
        <v>0</v>
      </c>
      <c r="J282" s="1">
        <f>VLOOKUP(B282,'Razzball Projections'!$B$2:$W$322,8,FALSE)</f>
        <v>0</v>
      </c>
      <c r="K282" s="1">
        <f>VLOOKUP(B282,'Razzball Projections'!$B$2:$W$322,9,FALSE)</f>
        <v>0</v>
      </c>
      <c r="L282" s="1">
        <f>VLOOKUP(B282,'Razzball Projections'!$B$2:$W$322,10,FALSE)</f>
        <v>0</v>
      </c>
      <c r="M282" s="1">
        <f>VLOOKUP(B282,'Razzball Projections'!$B$2:$W$322,11,FALSE)</f>
        <v>0</v>
      </c>
      <c r="N282" s="1">
        <f>VLOOKUP(B282,'Razzball Projections'!$B$2:$W$322,12,FALSE)</f>
        <v>0</v>
      </c>
      <c r="O282" s="1">
        <f>VLOOKUP(B282,'Razzball Projections'!$B$2:$W$322,13,FALSE)</f>
        <v>0</v>
      </c>
      <c r="P282" s="1">
        <f>VLOOKUP(B282,'Razzball Projections'!$B$2:$W$322,14,FALSE)</f>
        <v>20</v>
      </c>
      <c r="Q282" s="1">
        <f>VLOOKUP(B282,'Razzball Projections'!$B$2:$W$322,15,FALSE)</f>
        <v>258</v>
      </c>
      <c r="R282" s="1">
        <f>VLOOKUP(B282,'Razzball Projections'!$B$2:$W$322,16,FALSE)</f>
        <v>1</v>
      </c>
      <c r="S282" s="8">
        <f>VLOOKUP(B282,'Razzball Projections'!$B$2:$W$322,17,FALSE)</f>
        <v>33.01</v>
      </c>
      <c r="T282" s="8">
        <f>VLOOKUP(B282,'Razzball Projections'!$B$2:$W$322,18,FALSE)</f>
        <v>43.16</v>
      </c>
      <c r="U282" s="8">
        <f>VLOOKUP(B282,'Razzball Projections'!$B$2:$W$322,19,FALSE)</f>
        <v>53.31</v>
      </c>
      <c r="V282" s="7">
        <f>VLOOKUP(B282,'Razzball Projections'!$B$2:$W$322,20,FALSE)</f>
        <v>0</v>
      </c>
      <c r="W282" s="7">
        <f>VLOOKUP(B282,'Razzball Projections'!$B$2:$W$322,21,FALSE)</f>
        <v>0</v>
      </c>
      <c r="X282" s="7">
        <f>VLOOKUP(B282,'Razzball Projections'!$B$2:$W$322,22,FALSE)</f>
        <v>0</v>
      </c>
    </row>
    <row r="283" spans="1:24">
      <c r="A283" s="6">
        <v>281</v>
      </c>
      <c r="B283" s="3" t="str">
        <f>'Razzball Projections'!B282</f>
        <v>Keshawn Martin</v>
      </c>
      <c r="C283" s="1" t="str">
        <f>VLOOKUP(B283,'Razzball Projections'!$B$2:$W$322,2,FALSE)</f>
        <v>WR</v>
      </c>
      <c r="D283" s="1" t="str">
        <f>VLOOKUP(B283,'Razzball Projections'!$B$2:$W$322,3,FALSE)</f>
        <v>HOU</v>
      </c>
      <c r="E283" s="4">
        <f>VLOOKUP(B283,'Cheat Sheet'!$B$3:$E$323,4,FALSE)</f>
        <v>0</v>
      </c>
      <c r="F283" s="1">
        <f>VLOOKUP(B283,'Razzball Projections'!$B$2:$W$322,4,FALSE)</f>
        <v>0</v>
      </c>
      <c r="G283" s="1">
        <f>VLOOKUP(B283,'Razzball Projections'!$B$2:$W$322,5,FALSE)</f>
        <v>0</v>
      </c>
      <c r="H283" s="1">
        <f>VLOOKUP(B283,'Razzball Projections'!$B$2:$W$322,6,FALSE)</f>
        <v>0</v>
      </c>
      <c r="I283" s="1">
        <f>VLOOKUP(B283,'Razzball Projections'!$B$2:$W$322,7,FALSE)</f>
        <v>0</v>
      </c>
      <c r="J283" s="1">
        <f>VLOOKUP(B283,'Razzball Projections'!$B$2:$W$322,8,FALSE)</f>
        <v>0</v>
      </c>
      <c r="K283" s="1">
        <f>VLOOKUP(B283,'Razzball Projections'!$B$2:$W$322,9,FALSE)</f>
        <v>0</v>
      </c>
      <c r="L283" s="1">
        <f>VLOOKUP(B283,'Razzball Projections'!$B$2:$W$322,10,FALSE)</f>
        <v>0</v>
      </c>
      <c r="M283" s="1">
        <f>VLOOKUP(B283,'Razzball Projections'!$B$2:$W$322,11,FALSE)</f>
        <v>0</v>
      </c>
      <c r="N283" s="1">
        <f>VLOOKUP(B283,'Razzball Projections'!$B$2:$W$322,12,FALSE)</f>
        <v>0</v>
      </c>
      <c r="O283" s="1">
        <f>VLOOKUP(B283,'Razzball Projections'!$B$2:$W$322,13,FALSE)</f>
        <v>0</v>
      </c>
      <c r="P283" s="1">
        <f>VLOOKUP(B283,'Razzball Projections'!$B$2:$W$322,14,FALSE)</f>
        <v>20</v>
      </c>
      <c r="Q283" s="1">
        <f>VLOOKUP(B283,'Razzball Projections'!$B$2:$W$322,15,FALSE)</f>
        <v>270</v>
      </c>
      <c r="R283" s="1">
        <f>VLOOKUP(B283,'Razzball Projections'!$B$2:$W$322,16,FALSE)</f>
        <v>1</v>
      </c>
      <c r="S283" s="8">
        <f>VLOOKUP(B283,'Razzball Projections'!$B$2:$W$322,17,FALSE)</f>
        <v>33.03</v>
      </c>
      <c r="T283" s="8">
        <f>VLOOKUP(B283,'Razzball Projections'!$B$2:$W$322,18,FALSE)</f>
        <v>42.98</v>
      </c>
      <c r="U283" s="8">
        <f>VLOOKUP(B283,'Razzball Projections'!$B$2:$W$322,19,FALSE)</f>
        <v>52.93</v>
      </c>
      <c r="V283" s="7">
        <f>VLOOKUP(B283,'Razzball Projections'!$B$2:$W$322,20,FALSE)</f>
        <v>0</v>
      </c>
      <c r="W283" s="7">
        <f>VLOOKUP(B283,'Razzball Projections'!$B$2:$W$322,21,FALSE)</f>
        <v>0</v>
      </c>
      <c r="X283" s="7">
        <f>VLOOKUP(B283,'Razzball Projections'!$B$2:$W$322,22,FALSE)</f>
        <v>0</v>
      </c>
    </row>
    <row r="284" spans="1:24">
      <c r="A284" s="6">
        <v>282</v>
      </c>
      <c r="B284" s="3" t="str">
        <f>'Razzball Projections'!B283</f>
        <v>Brandon Lloyd</v>
      </c>
      <c r="C284" s="1" t="str">
        <f>VLOOKUP(B284,'Razzball Projections'!$B$2:$W$322,2,FALSE)</f>
        <v>WR</v>
      </c>
      <c r="D284" s="1" t="str">
        <f>VLOOKUP(B284,'Razzball Projections'!$B$2:$W$322,3,FALSE)</f>
        <v>SF</v>
      </c>
      <c r="E284" s="4">
        <f>VLOOKUP(B284,'Cheat Sheet'!$B$3:$E$323,4,FALSE)</f>
        <v>0</v>
      </c>
      <c r="F284" s="1">
        <f>VLOOKUP(B284,'Razzball Projections'!$B$2:$W$322,4,FALSE)</f>
        <v>0</v>
      </c>
      <c r="G284" s="1">
        <f>VLOOKUP(B284,'Razzball Projections'!$B$2:$W$322,5,FALSE)</f>
        <v>0</v>
      </c>
      <c r="H284" s="1">
        <f>VLOOKUP(B284,'Razzball Projections'!$B$2:$W$322,6,FALSE)</f>
        <v>0</v>
      </c>
      <c r="I284" s="1">
        <f>VLOOKUP(B284,'Razzball Projections'!$B$2:$W$322,7,FALSE)</f>
        <v>0</v>
      </c>
      <c r="J284" s="1">
        <f>VLOOKUP(B284,'Razzball Projections'!$B$2:$W$322,8,FALSE)</f>
        <v>0</v>
      </c>
      <c r="K284" s="1">
        <f>VLOOKUP(B284,'Razzball Projections'!$B$2:$W$322,9,FALSE)</f>
        <v>0</v>
      </c>
      <c r="L284" s="1">
        <f>VLOOKUP(B284,'Razzball Projections'!$B$2:$W$322,10,FALSE)</f>
        <v>0</v>
      </c>
      <c r="M284" s="1">
        <f>VLOOKUP(B284,'Razzball Projections'!$B$2:$W$322,11,FALSE)</f>
        <v>0</v>
      </c>
      <c r="N284" s="1">
        <f>VLOOKUP(B284,'Razzball Projections'!$B$2:$W$322,12,FALSE)</f>
        <v>0</v>
      </c>
      <c r="O284" s="1">
        <f>VLOOKUP(B284,'Razzball Projections'!$B$2:$W$322,13,FALSE)</f>
        <v>0</v>
      </c>
      <c r="P284" s="1">
        <f>VLOOKUP(B284,'Razzball Projections'!$B$2:$W$322,14,FALSE)</f>
        <v>19</v>
      </c>
      <c r="Q284" s="1">
        <f>VLOOKUP(B284,'Razzball Projections'!$B$2:$W$322,15,FALSE)</f>
        <v>248</v>
      </c>
      <c r="R284" s="1">
        <f>VLOOKUP(B284,'Razzball Projections'!$B$2:$W$322,16,FALSE)</f>
        <v>2</v>
      </c>
      <c r="S284" s="8">
        <f>VLOOKUP(B284,'Razzball Projections'!$B$2:$W$322,17,FALSE)</f>
        <v>33.840000000000003</v>
      </c>
      <c r="T284" s="8">
        <f>VLOOKUP(B284,'Razzball Projections'!$B$2:$W$322,18,FALSE)</f>
        <v>43.29</v>
      </c>
      <c r="U284" s="8">
        <f>VLOOKUP(B284,'Razzball Projections'!$B$2:$W$322,19,FALSE)</f>
        <v>52.74</v>
      </c>
      <c r="V284" s="7">
        <f>VLOOKUP(B284,'Razzball Projections'!$B$2:$W$322,20,FALSE)</f>
        <v>0</v>
      </c>
      <c r="W284" s="7">
        <f>VLOOKUP(B284,'Razzball Projections'!$B$2:$W$322,21,FALSE)</f>
        <v>0</v>
      </c>
      <c r="X284" s="7">
        <f>VLOOKUP(B284,'Razzball Projections'!$B$2:$W$322,22,FALSE)</f>
        <v>0</v>
      </c>
    </row>
    <row r="285" spans="1:24">
      <c r="A285" s="6">
        <v>283</v>
      </c>
      <c r="B285" s="3" t="str">
        <f>'Razzball Projections'!B284</f>
        <v>Chris Owusu</v>
      </c>
      <c r="C285" s="1" t="str">
        <f>VLOOKUP(B285,'Razzball Projections'!$B$2:$W$322,2,FALSE)</f>
        <v>WR</v>
      </c>
      <c r="D285" s="1" t="str">
        <f>VLOOKUP(B285,'Razzball Projections'!$B$2:$W$322,3,FALSE)</f>
        <v>TB</v>
      </c>
      <c r="E285" s="4">
        <f>VLOOKUP(B285,'Cheat Sheet'!$B$3:$E$323,4,FALSE)</f>
        <v>0</v>
      </c>
      <c r="F285" s="1">
        <f>VLOOKUP(B285,'Razzball Projections'!$B$2:$W$322,4,FALSE)</f>
        <v>0</v>
      </c>
      <c r="G285" s="1">
        <f>VLOOKUP(B285,'Razzball Projections'!$B$2:$W$322,5,FALSE)</f>
        <v>0</v>
      </c>
      <c r="H285" s="1">
        <f>VLOOKUP(B285,'Razzball Projections'!$B$2:$W$322,6,FALSE)</f>
        <v>0</v>
      </c>
      <c r="I285" s="1">
        <f>VLOOKUP(B285,'Razzball Projections'!$B$2:$W$322,7,FALSE)</f>
        <v>0</v>
      </c>
      <c r="J285" s="1">
        <f>VLOOKUP(B285,'Razzball Projections'!$B$2:$W$322,8,FALSE)</f>
        <v>0</v>
      </c>
      <c r="K285" s="1">
        <f>VLOOKUP(B285,'Razzball Projections'!$B$2:$W$322,9,FALSE)</f>
        <v>0</v>
      </c>
      <c r="L285" s="1">
        <f>VLOOKUP(B285,'Razzball Projections'!$B$2:$W$322,10,FALSE)</f>
        <v>0</v>
      </c>
      <c r="M285" s="1">
        <f>VLOOKUP(B285,'Razzball Projections'!$B$2:$W$322,11,FALSE)</f>
        <v>0</v>
      </c>
      <c r="N285" s="1">
        <f>VLOOKUP(B285,'Razzball Projections'!$B$2:$W$322,12,FALSE)</f>
        <v>0</v>
      </c>
      <c r="O285" s="1">
        <f>VLOOKUP(B285,'Razzball Projections'!$B$2:$W$322,13,FALSE)</f>
        <v>0</v>
      </c>
      <c r="P285" s="1">
        <f>VLOOKUP(B285,'Razzball Projections'!$B$2:$W$322,14,FALSE)</f>
        <v>23</v>
      </c>
      <c r="Q285" s="1">
        <f>VLOOKUP(B285,'Razzball Projections'!$B$2:$W$322,15,FALSE)</f>
        <v>247</v>
      </c>
      <c r="R285" s="1">
        <f>VLOOKUP(B285,'Razzball Projections'!$B$2:$W$322,16,FALSE)</f>
        <v>1</v>
      </c>
      <c r="S285" s="8">
        <f>VLOOKUP(B285,'Razzball Projections'!$B$2:$W$322,17,FALSE)</f>
        <v>30.05</v>
      </c>
      <c r="T285" s="8">
        <f>VLOOKUP(B285,'Razzball Projections'!$B$2:$W$322,18,FALSE)</f>
        <v>41.35</v>
      </c>
      <c r="U285" s="8">
        <f>VLOOKUP(B285,'Razzball Projections'!$B$2:$W$322,19,FALSE)</f>
        <v>52.65</v>
      </c>
      <c r="V285" s="7">
        <f>VLOOKUP(B285,'Razzball Projections'!$B$2:$W$322,20,FALSE)</f>
        <v>0</v>
      </c>
      <c r="W285" s="7">
        <f>VLOOKUP(B285,'Razzball Projections'!$B$2:$W$322,21,FALSE)</f>
        <v>0</v>
      </c>
      <c r="X285" s="7">
        <f>VLOOKUP(B285,'Razzball Projections'!$B$2:$W$322,22,FALSE)</f>
        <v>0</v>
      </c>
    </row>
    <row r="286" spans="1:24">
      <c r="A286" s="6">
        <v>284</v>
      </c>
      <c r="B286" s="3" t="str">
        <f>'Razzball Projections'!B285</f>
        <v>Chris Polk</v>
      </c>
      <c r="C286" s="1" t="str">
        <f>VLOOKUP(B286,'Razzball Projections'!$B$2:$W$322,2,FALSE)</f>
        <v>RB</v>
      </c>
      <c r="D286" s="1" t="str">
        <f>VLOOKUP(B286,'Razzball Projections'!$B$2:$W$322,3,FALSE)</f>
        <v>PHI</v>
      </c>
      <c r="E286" s="4">
        <f>VLOOKUP(B286,'Cheat Sheet'!$B$3:$E$323,4,FALSE)</f>
        <v>0</v>
      </c>
      <c r="F286" s="1">
        <f>VLOOKUP(B286,'Razzball Projections'!$B$2:$W$322,4,FALSE)</f>
        <v>0</v>
      </c>
      <c r="G286" s="1">
        <f>VLOOKUP(B286,'Razzball Projections'!$B$2:$W$322,5,FALSE)</f>
        <v>0</v>
      </c>
      <c r="H286" s="1">
        <f>VLOOKUP(B286,'Razzball Projections'!$B$2:$W$322,6,FALSE)</f>
        <v>0</v>
      </c>
      <c r="I286" s="1">
        <f>VLOOKUP(B286,'Razzball Projections'!$B$2:$W$322,7,FALSE)</f>
        <v>0</v>
      </c>
      <c r="J286" s="1">
        <f>VLOOKUP(B286,'Razzball Projections'!$B$2:$W$322,8,FALSE)</f>
        <v>0</v>
      </c>
      <c r="K286" s="1">
        <f>VLOOKUP(B286,'Razzball Projections'!$B$2:$W$322,9,FALSE)</f>
        <v>0</v>
      </c>
      <c r="L286" s="1">
        <f>VLOOKUP(B286,'Razzball Projections'!$B$2:$W$322,10,FALSE)</f>
        <v>61</v>
      </c>
      <c r="M286" s="1">
        <f>VLOOKUP(B286,'Razzball Projections'!$B$2:$W$322,11,FALSE)</f>
        <v>272</v>
      </c>
      <c r="N286" s="1">
        <f>VLOOKUP(B286,'Razzball Projections'!$B$2:$W$322,12,FALSE)</f>
        <v>2</v>
      </c>
      <c r="O286" s="1">
        <f>VLOOKUP(B286,'Razzball Projections'!$B$2:$W$322,13,FALSE)</f>
        <v>1</v>
      </c>
      <c r="P286" s="1">
        <f>VLOOKUP(B286,'Razzball Projections'!$B$2:$W$322,14,FALSE)</f>
        <v>8</v>
      </c>
      <c r="Q286" s="1">
        <f>VLOOKUP(B286,'Razzball Projections'!$B$2:$W$322,15,FALSE)</f>
        <v>55</v>
      </c>
      <c r="R286" s="1">
        <f>VLOOKUP(B286,'Razzball Projections'!$B$2:$W$322,16,FALSE)</f>
        <v>0</v>
      </c>
      <c r="S286" s="8">
        <f>VLOOKUP(B286,'Razzball Projections'!$B$2:$W$322,17,FALSE)</f>
        <v>44.3</v>
      </c>
      <c r="T286" s="8">
        <f>VLOOKUP(B286,'Razzball Projections'!$B$2:$W$322,18,FALSE)</f>
        <v>48.3</v>
      </c>
      <c r="U286" s="8">
        <f>VLOOKUP(B286,'Razzball Projections'!$B$2:$W$322,19,FALSE)</f>
        <v>52.3</v>
      </c>
      <c r="V286" s="7">
        <f>VLOOKUP(B286,'Razzball Projections'!$B$2:$W$322,20,FALSE)</f>
        <v>0</v>
      </c>
      <c r="W286" s="7">
        <f>VLOOKUP(B286,'Razzball Projections'!$B$2:$W$322,21,FALSE)</f>
        <v>0</v>
      </c>
      <c r="X286" s="7">
        <f>VLOOKUP(B286,'Razzball Projections'!$B$2:$W$322,22,FALSE)</f>
        <v>0</v>
      </c>
    </row>
    <row r="287" spans="1:24">
      <c r="A287" s="6">
        <v>285</v>
      </c>
      <c r="B287" s="3" t="str">
        <f>'Razzball Projections'!B286</f>
        <v>Tiquan Underwood</v>
      </c>
      <c r="C287" s="1" t="str">
        <f>VLOOKUP(B287,'Razzball Projections'!$B$2:$W$322,2,FALSE)</f>
        <v>WR</v>
      </c>
      <c r="D287" s="1" t="str">
        <f>VLOOKUP(B287,'Razzball Projections'!$B$2:$W$322,3,FALSE)</f>
        <v>CAR</v>
      </c>
      <c r="E287" s="4">
        <f>VLOOKUP(B287,'Cheat Sheet'!$B$3:$E$323,4,FALSE)</f>
        <v>0</v>
      </c>
      <c r="F287" s="1">
        <f>VLOOKUP(B287,'Razzball Projections'!$B$2:$W$322,4,FALSE)</f>
        <v>0</v>
      </c>
      <c r="G287" s="1">
        <f>VLOOKUP(B287,'Razzball Projections'!$B$2:$W$322,5,FALSE)</f>
        <v>0</v>
      </c>
      <c r="H287" s="1">
        <f>VLOOKUP(B287,'Razzball Projections'!$B$2:$W$322,6,FALSE)</f>
        <v>0</v>
      </c>
      <c r="I287" s="1">
        <f>VLOOKUP(B287,'Razzball Projections'!$B$2:$W$322,7,FALSE)</f>
        <v>0</v>
      </c>
      <c r="J287" s="1">
        <f>VLOOKUP(B287,'Razzball Projections'!$B$2:$W$322,8,FALSE)</f>
        <v>0</v>
      </c>
      <c r="K287" s="1">
        <f>VLOOKUP(B287,'Razzball Projections'!$B$2:$W$322,9,FALSE)</f>
        <v>0</v>
      </c>
      <c r="L287" s="1">
        <f>VLOOKUP(B287,'Razzball Projections'!$B$2:$W$322,10,FALSE)</f>
        <v>0</v>
      </c>
      <c r="M287" s="1">
        <f>VLOOKUP(B287,'Razzball Projections'!$B$2:$W$322,11,FALSE)</f>
        <v>0</v>
      </c>
      <c r="N287" s="1">
        <f>VLOOKUP(B287,'Razzball Projections'!$B$2:$W$322,12,FALSE)</f>
        <v>0</v>
      </c>
      <c r="O287" s="1">
        <f>VLOOKUP(B287,'Razzball Projections'!$B$2:$W$322,13,FALSE)</f>
        <v>0</v>
      </c>
      <c r="P287" s="1">
        <f>VLOOKUP(B287,'Razzball Projections'!$B$2:$W$322,14,FALSE)</f>
        <v>17</v>
      </c>
      <c r="Q287" s="1">
        <f>VLOOKUP(B287,'Razzball Projections'!$B$2:$W$322,15,FALSE)</f>
        <v>266</v>
      </c>
      <c r="R287" s="1">
        <f>VLOOKUP(B287,'Razzball Projections'!$B$2:$W$322,16,FALSE)</f>
        <v>1</v>
      </c>
      <c r="S287" s="8">
        <f>VLOOKUP(B287,'Razzball Projections'!$B$2:$W$322,17,FALSE)</f>
        <v>34.99</v>
      </c>
      <c r="T287" s="8">
        <f>VLOOKUP(B287,'Razzball Projections'!$B$2:$W$322,18,FALSE)</f>
        <v>43.64</v>
      </c>
      <c r="U287" s="8">
        <f>VLOOKUP(B287,'Razzball Projections'!$B$2:$W$322,19,FALSE)</f>
        <v>52.29</v>
      </c>
      <c r="V287" s="7">
        <f>VLOOKUP(B287,'Razzball Projections'!$B$2:$W$322,20,FALSE)</f>
        <v>0</v>
      </c>
      <c r="W287" s="7">
        <f>VLOOKUP(B287,'Razzball Projections'!$B$2:$W$322,21,FALSE)</f>
        <v>0</v>
      </c>
      <c r="X287" s="7">
        <f>VLOOKUP(B287,'Razzball Projections'!$B$2:$W$322,22,FALSE)</f>
        <v>0</v>
      </c>
    </row>
    <row r="288" spans="1:24">
      <c r="A288" s="6">
        <v>286</v>
      </c>
      <c r="B288" s="3" t="str">
        <f>'Razzball Projections'!B287</f>
        <v>Daniel Thomas</v>
      </c>
      <c r="C288" s="1" t="str">
        <f>VLOOKUP(B288,'Razzball Projections'!$B$2:$W$322,2,FALSE)</f>
        <v>RB</v>
      </c>
      <c r="D288" s="1" t="str">
        <f>VLOOKUP(B288,'Razzball Projections'!$B$2:$W$322,3,FALSE)</f>
        <v>MIA</v>
      </c>
      <c r="E288" s="4">
        <f>VLOOKUP(B288,'Cheat Sheet'!$B$3:$E$323,4,FALSE)</f>
        <v>0</v>
      </c>
      <c r="F288" s="1">
        <f>VLOOKUP(B288,'Razzball Projections'!$B$2:$W$322,4,FALSE)</f>
        <v>0</v>
      </c>
      <c r="G288" s="1">
        <f>VLOOKUP(B288,'Razzball Projections'!$B$2:$W$322,5,FALSE)</f>
        <v>0</v>
      </c>
      <c r="H288" s="1">
        <f>VLOOKUP(B288,'Razzball Projections'!$B$2:$W$322,6,FALSE)</f>
        <v>0</v>
      </c>
      <c r="I288" s="1">
        <f>VLOOKUP(B288,'Razzball Projections'!$B$2:$W$322,7,FALSE)</f>
        <v>0</v>
      </c>
      <c r="J288" s="1">
        <f>VLOOKUP(B288,'Razzball Projections'!$B$2:$W$322,8,FALSE)</f>
        <v>0</v>
      </c>
      <c r="K288" s="1">
        <f>VLOOKUP(B288,'Razzball Projections'!$B$2:$W$322,9,FALSE)</f>
        <v>0</v>
      </c>
      <c r="L288" s="1">
        <f>VLOOKUP(B288,'Razzball Projections'!$B$2:$W$322,10,FALSE)</f>
        <v>64</v>
      </c>
      <c r="M288" s="1">
        <f>VLOOKUP(B288,'Razzball Projections'!$B$2:$W$322,11,FALSE)</f>
        <v>247</v>
      </c>
      <c r="N288" s="1">
        <f>VLOOKUP(B288,'Razzball Projections'!$B$2:$W$322,12,FALSE)</f>
        <v>2</v>
      </c>
      <c r="O288" s="1">
        <f>VLOOKUP(B288,'Razzball Projections'!$B$2:$W$322,13,FALSE)</f>
        <v>1</v>
      </c>
      <c r="P288" s="1">
        <f>VLOOKUP(B288,'Razzball Projections'!$B$2:$W$322,14,FALSE)</f>
        <v>11</v>
      </c>
      <c r="Q288" s="1">
        <f>VLOOKUP(B288,'Razzball Projections'!$B$2:$W$322,15,FALSE)</f>
        <v>73</v>
      </c>
      <c r="R288" s="1">
        <f>VLOOKUP(B288,'Razzball Projections'!$B$2:$W$322,16,FALSE)</f>
        <v>0</v>
      </c>
      <c r="S288" s="8">
        <f>VLOOKUP(B288,'Razzball Projections'!$B$2:$W$322,17,FALSE)</f>
        <v>41.75</v>
      </c>
      <c r="T288" s="8">
        <f>VLOOKUP(B288,'Razzball Projections'!$B$2:$W$322,18,FALSE)</f>
        <v>47</v>
      </c>
      <c r="U288" s="8">
        <f>VLOOKUP(B288,'Razzball Projections'!$B$2:$W$322,19,FALSE)</f>
        <v>52.25</v>
      </c>
      <c r="V288" s="7">
        <f>VLOOKUP(B288,'Razzball Projections'!$B$2:$W$322,20,FALSE)</f>
        <v>0</v>
      </c>
      <c r="W288" s="7">
        <f>VLOOKUP(B288,'Razzball Projections'!$B$2:$W$322,21,FALSE)</f>
        <v>0</v>
      </c>
      <c r="X288" s="7">
        <f>VLOOKUP(B288,'Razzball Projections'!$B$2:$W$322,22,FALSE)</f>
        <v>0</v>
      </c>
    </row>
    <row r="289" spans="1:24">
      <c r="A289" s="6">
        <v>287</v>
      </c>
      <c r="B289" s="3" t="str">
        <f>'Razzball Projections'!B288</f>
        <v>Kevin Ogletree</v>
      </c>
      <c r="C289" s="1" t="str">
        <f>VLOOKUP(B289,'Razzball Projections'!$B$2:$W$322,2,FALSE)</f>
        <v>WR</v>
      </c>
      <c r="D289" s="1" t="str">
        <f>VLOOKUP(B289,'Razzball Projections'!$B$2:$W$322,3,FALSE)</f>
        <v>DET</v>
      </c>
      <c r="E289" s="4">
        <f>VLOOKUP(B289,'Cheat Sheet'!$B$3:$E$323,4,FALSE)</f>
        <v>0</v>
      </c>
      <c r="F289" s="1">
        <f>VLOOKUP(B289,'Razzball Projections'!$B$2:$W$322,4,FALSE)</f>
        <v>0</v>
      </c>
      <c r="G289" s="1">
        <f>VLOOKUP(B289,'Razzball Projections'!$B$2:$W$322,5,FALSE)</f>
        <v>0</v>
      </c>
      <c r="H289" s="1">
        <f>VLOOKUP(B289,'Razzball Projections'!$B$2:$W$322,6,FALSE)</f>
        <v>0</v>
      </c>
      <c r="I289" s="1">
        <f>VLOOKUP(B289,'Razzball Projections'!$B$2:$W$322,7,FALSE)</f>
        <v>0</v>
      </c>
      <c r="J289" s="1">
        <f>VLOOKUP(B289,'Razzball Projections'!$B$2:$W$322,8,FALSE)</f>
        <v>0</v>
      </c>
      <c r="K289" s="1">
        <f>VLOOKUP(B289,'Razzball Projections'!$B$2:$W$322,9,FALSE)</f>
        <v>0</v>
      </c>
      <c r="L289" s="1">
        <f>VLOOKUP(B289,'Razzball Projections'!$B$2:$W$322,10,FALSE)</f>
        <v>0</v>
      </c>
      <c r="M289" s="1">
        <f>VLOOKUP(B289,'Razzball Projections'!$B$2:$W$322,11,FALSE)</f>
        <v>0</v>
      </c>
      <c r="N289" s="1">
        <f>VLOOKUP(B289,'Razzball Projections'!$B$2:$W$322,12,FALSE)</f>
        <v>0</v>
      </c>
      <c r="O289" s="1">
        <f>VLOOKUP(B289,'Razzball Projections'!$B$2:$W$322,13,FALSE)</f>
        <v>0</v>
      </c>
      <c r="P289" s="1">
        <f>VLOOKUP(B289,'Razzball Projections'!$B$2:$W$322,14,FALSE)</f>
        <v>20</v>
      </c>
      <c r="Q289" s="1">
        <f>VLOOKUP(B289,'Razzball Projections'!$B$2:$W$322,15,FALSE)</f>
        <v>275</v>
      </c>
      <c r="R289" s="1">
        <f>VLOOKUP(B289,'Razzball Projections'!$B$2:$W$322,16,FALSE)</f>
        <v>1</v>
      </c>
      <c r="S289" s="8">
        <f>VLOOKUP(B289,'Razzball Projections'!$B$2:$W$322,17,FALSE)</f>
        <v>32.25</v>
      </c>
      <c r="T289" s="8">
        <f>VLOOKUP(B289,'Razzball Projections'!$B$2:$W$322,18,FALSE)</f>
        <v>42</v>
      </c>
      <c r="U289" s="8">
        <f>VLOOKUP(B289,'Razzball Projections'!$B$2:$W$322,19,FALSE)</f>
        <v>51.75</v>
      </c>
      <c r="V289" s="7">
        <f>VLOOKUP(B289,'Razzball Projections'!$B$2:$W$322,20,FALSE)</f>
        <v>0</v>
      </c>
      <c r="W289" s="7">
        <f>VLOOKUP(B289,'Razzball Projections'!$B$2:$W$322,21,FALSE)</f>
        <v>0</v>
      </c>
      <c r="X289" s="7">
        <f>VLOOKUP(B289,'Razzball Projections'!$B$2:$W$322,22,FALSE)</f>
        <v>0</v>
      </c>
    </row>
    <row r="290" spans="1:24">
      <c r="A290" s="6">
        <v>288</v>
      </c>
      <c r="B290" s="3" t="str">
        <f>'Razzball Projections'!B289</f>
        <v>Isaiah Crowell</v>
      </c>
      <c r="C290" s="1" t="str">
        <f>VLOOKUP(B290,'Razzball Projections'!$B$2:$W$322,2,FALSE)</f>
        <v>RB</v>
      </c>
      <c r="D290" s="1" t="str">
        <f>VLOOKUP(B290,'Razzball Projections'!$B$2:$W$322,3,FALSE)</f>
        <v>CLE</v>
      </c>
      <c r="E290" s="4">
        <f>VLOOKUP(B290,'Cheat Sheet'!$B$3:$E$323,4,FALSE)</f>
        <v>0</v>
      </c>
      <c r="F290" s="1">
        <f>VLOOKUP(B290,'Razzball Projections'!$B$2:$W$322,4,FALSE)</f>
        <v>0</v>
      </c>
      <c r="G290" s="1">
        <f>VLOOKUP(B290,'Razzball Projections'!$B$2:$W$322,5,FALSE)</f>
        <v>0</v>
      </c>
      <c r="H290" s="1">
        <f>VLOOKUP(B290,'Razzball Projections'!$B$2:$W$322,6,FALSE)</f>
        <v>0</v>
      </c>
      <c r="I290" s="1">
        <f>VLOOKUP(B290,'Razzball Projections'!$B$2:$W$322,7,FALSE)</f>
        <v>0</v>
      </c>
      <c r="J290" s="1">
        <f>VLOOKUP(B290,'Razzball Projections'!$B$2:$W$322,8,FALSE)</f>
        <v>0</v>
      </c>
      <c r="K290" s="1">
        <f>VLOOKUP(B290,'Razzball Projections'!$B$2:$W$322,9,FALSE)</f>
        <v>0</v>
      </c>
      <c r="L290" s="1">
        <f>VLOOKUP(B290,'Razzball Projections'!$B$2:$W$322,10,FALSE)</f>
        <v>59</v>
      </c>
      <c r="M290" s="1">
        <f>VLOOKUP(B290,'Razzball Projections'!$B$2:$W$322,11,FALSE)</f>
        <v>258</v>
      </c>
      <c r="N290" s="1">
        <f>VLOOKUP(B290,'Razzball Projections'!$B$2:$W$322,12,FALSE)</f>
        <v>1</v>
      </c>
      <c r="O290" s="1">
        <f>VLOOKUP(B290,'Razzball Projections'!$B$2:$W$322,13,FALSE)</f>
        <v>0</v>
      </c>
      <c r="P290" s="1">
        <f>VLOOKUP(B290,'Razzball Projections'!$B$2:$W$322,14,FALSE)</f>
        <v>10</v>
      </c>
      <c r="Q290" s="1">
        <f>VLOOKUP(B290,'Razzball Projections'!$B$2:$W$322,15,FALSE)</f>
        <v>69</v>
      </c>
      <c r="R290" s="1">
        <f>VLOOKUP(B290,'Razzball Projections'!$B$2:$W$322,16,FALSE)</f>
        <v>0</v>
      </c>
      <c r="S290" s="8">
        <f>VLOOKUP(B290,'Razzball Projections'!$B$2:$W$322,17,FALSE)</f>
        <v>36.299999999999997</v>
      </c>
      <c r="T290" s="8">
        <f>VLOOKUP(B290,'Razzball Projections'!$B$2:$W$322,18,FALSE)</f>
        <v>41.45</v>
      </c>
      <c r="U290" s="8">
        <f>VLOOKUP(B290,'Razzball Projections'!$B$2:$W$322,19,FALSE)</f>
        <v>46.6</v>
      </c>
      <c r="V290" s="7">
        <f>VLOOKUP(B290,'Razzball Projections'!$B$2:$W$322,20,FALSE)</f>
        <v>0</v>
      </c>
      <c r="W290" s="7">
        <f>VLOOKUP(B290,'Razzball Projections'!$B$2:$W$322,21,FALSE)</f>
        <v>0</v>
      </c>
      <c r="X290" s="7">
        <f>VLOOKUP(B290,'Razzball Projections'!$B$2:$W$322,22,FALSE)</f>
        <v>0</v>
      </c>
    </row>
    <row r="291" spans="1:24">
      <c r="A291" s="6">
        <v>289</v>
      </c>
      <c r="B291" s="3" t="str">
        <f>'Razzball Projections'!B290</f>
        <v>Bryce Brown</v>
      </c>
      <c r="C291" s="1" t="str">
        <f>VLOOKUP(B291,'Razzball Projections'!$B$2:$W$322,2,FALSE)</f>
        <v>RB</v>
      </c>
      <c r="D291" s="1" t="str">
        <f>VLOOKUP(B291,'Razzball Projections'!$B$2:$W$322,3,FALSE)</f>
        <v>BUF</v>
      </c>
      <c r="E291" s="4">
        <f>VLOOKUP(B291,'Cheat Sheet'!$B$3:$E$323,4,FALSE)</f>
        <v>0</v>
      </c>
      <c r="F291" s="1">
        <f>VLOOKUP(B291,'Razzball Projections'!$B$2:$W$322,4,FALSE)</f>
        <v>0</v>
      </c>
      <c r="G291" s="1">
        <f>VLOOKUP(B291,'Razzball Projections'!$B$2:$W$322,5,FALSE)</f>
        <v>0</v>
      </c>
      <c r="H291" s="1">
        <f>VLOOKUP(B291,'Razzball Projections'!$B$2:$W$322,6,FALSE)</f>
        <v>0</v>
      </c>
      <c r="I291" s="1">
        <f>VLOOKUP(B291,'Razzball Projections'!$B$2:$W$322,7,FALSE)</f>
        <v>0</v>
      </c>
      <c r="J291" s="1">
        <f>VLOOKUP(B291,'Razzball Projections'!$B$2:$W$322,8,FALSE)</f>
        <v>0</v>
      </c>
      <c r="K291" s="1">
        <f>VLOOKUP(B291,'Razzball Projections'!$B$2:$W$322,9,FALSE)</f>
        <v>0</v>
      </c>
      <c r="L291" s="1">
        <f>VLOOKUP(B291,'Razzball Projections'!$B$2:$W$322,10,FALSE)</f>
        <v>68</v>
      </c>
      <c r="M291" s="1">
        <f>VLOOKUP(B291,'Razzball Projections'!$B$2:$W$322,11,FALSE)</f>
        <v>301</v>
      </c>
      <c r="N291" s="1">
        <f>VLOOKUP(B291,'Razzball Projections'!$B$2:$W$322,12,FALSE)</f>
        <v>1</v>
      </c>
      <c r="O291" s="1">
        <f>VLOOKUP(B291,'Razzball Projections'!$B$2:$W$322,13,FALSE)</f>
        <v>2</v>
      </c>
      <c r="P291" s="1">
        <f>VLOOKUP(B291,'Razzball Projections'!$B$2:$W$322,14,FALSE)</f>
        <v>6</v>
      </c>
      <c r="Q291" s="1">
        <f>VLOOKUP(B291,'Razzball Projections'!$B$2:$W$322,15,FALSE)</f>
        <v>42</v>
      </c>
      <c r="R291" s="1">
        <f>VLOOKUP(B291,'Razzball Projections'!$B$2:$W$322,16,FALSE)</f>
        <v>0</v>
      </c>
      <c r="S291" s="8">
        <f>VLOOKUP(B291,'Razzball Projections'!$B$2:$W$322,17,FALSE)</f>
        <v>37.5</v>
      </c>
      <c r="T291" s="8">
        <f>VLOOKUP(B291,'Razzball Projections'!$B$2:$W$322,18,FALSE)</f>
        <v>40.450000000000003</v>
      </c>
      <c r="U291" s="8">
        <f>VLOOKUP(B291,'Razzball Projections'!$B$2:$W$322,19,FALSE)</f>
        <v>43.4</v>
      </c>
      <c r="V291" s="7">
        <f>VLOOKUP(B291,'Razzball Projections'!$B$2:$W$322,20,FALSE)</f>
        <v>0</v>
      </c>
      <c r="W291" s="7">
        <f>VLOOKUP(B291,'Razzball Projections'!$B$2:$W$322,21,FALSE)</f>
        <v>0</v>
      </c>
      <c r="X291" s="7">
        <f>VLOOKUP(B291,'Razzball Projections'!$B$2:$W$322,22,FALSE)</f>
        <v>0</v>
      </c>
    </row>
    <row r="292" spans="1:24">
      <c r="A292" s="6">
        <v>290</v>
      </c>
      <c r="B292" s="3" t="str">
        <f>'Razzball Projections'!B291</f>
        <v>Jonathan Dwyer</v>
      </c>
      <c r="C292" s="1" t="str">
        <f>VLOOKUP(B292,'Razzball Projections'!$B$2:$W$322,2,FALSE)</f>
        <v>RB</v>
      </c>
      <c r="D292" s="1" t="str">
        <f>VLOOKUP(B292,'Razzball Projections'!$B$2:$W$322,3,FALSE)</f>
        <v>ARI</v>
      </c>
      <c r="E292" s="4">
        <f>VLOOKUP(B292,'Cheat Sheet'!$B$3:$E$323,4,FALSE)</f>
        <v>0</v>
      </c>
      <c r="F292" s="1">
        <f>VLOOKUP(B292,'Razzball Projections'!$B$2:$W$322,4,FALSE)</f>
        <v>0</v>
      </c>
      <c r="G292" s="1">
        <f>VLOOKUP(B292,'Razzball Projections'!$B$2:$W$322,5,FALSE)</f>
        <v>0</v>
      </c>
      <c r="H292" s="1">
        <f>VLOOKUP(B292,'Razzball Projections'!$B$2:$W$322,6,FALSE)</f>
        <v>0</v>
      </c>
      <c r="I292" s="1">
        <f>VLOOKUP(B292,'Razzball Projections'!$B$2:$W$322,7,FALSE)</f>
        <v>0</v>
      </c>
      <c r="J292" s="1">
        <f>VLOOKUP(B292,'Razzball Projections'!$B$2:$W$322,8,FALSE)</f>
        <v>0</v>
      </c>
      <c r="K292" s="1">
        <f>VLOOKUP(B292,'Razzball Projections'!$B$2:$W$322,9,FALSE)</f>
        <v>0</v>
      </c>
      <c r="L292" s="1">
        <f>VLOOKUP(B292,'Razzball Projections'!$B$2:$W$322,10,FALSE)</f>
        <v>65</v>
      </c>
      <c r="M292" s="1">
        <f>VLOOKUP(B292,'Razzball Projections'!$B$2:$W$322,11,FALSE)</f>
        <v>261</v>
      </c>
      <c r="N292" s="1">
        <f>VLOOKUP(B292,'Razzball Projections'!$B$2:$W$322,12,FALSE)</f>
        <v>1</v>
      </c>
      <c r="O292" s="1">
        <f>VLOOKUP(B292,'Razzball Projections'!$B$2:$W$322,13,FALSE)</f>
        <v>1</v>
      </c>
      <c r="P292" s="1">
        <f>VLOOKUP(B292,'Razzball Projections'!$B$2:$W$322,14,FALSE)</f>
        <v>6</v>
      </c>
      <c r="Q292" s="1">
        <f>VLOOKUP(B292,'Razzball Projections'!$B$2:$W$322,15,FALSE)</f>
        <v>44</v>
      </c>
      <c r="R292" s="1">
        <f>VLOOKUP(B292,'Razzball Projections'!$B$2:$W$322,16,FALSE)</f>
        <v>0</v>
      </c>
      <c r="S292" s="8">
        <f>VLOOKUP(B292,'Razzball Projections'!$B$2:$W$322,17,FALSE)</f>
        <v>36.1</v>
      </c>
      <c r="T292" s="8">
        <f>VLOOKUP(B292,'Razzball Projections'!$B$2:$W$322,18,FALSE)</f>
        <v>39.049999999999997</v>
      </c>
      <c r="U292" s="8">
        <f>VLOOKUP(B292,'Razzball Projections'!$B$2:$W$322,19,FALSE)</f>
        <v>42</v>
      </c>
      <c r="V292" s="7">
        <f>VLOOKUP(B292,'Razzball Projections'!$B$2:$W$322,20,FALSE)</f>
        <v>0</v>
      </c>
      <c r="W292" s="7">
        <f>VLOOKUP(B292,'Razzball Projections'!$B$2:$W$322,21,FALSE)</f>
        <v>0</v>
      </c>
      <c r="X292" s="7">
        <f>VLOOKUP(B292,'Razzball Projections'!$B$2:$W$322,22,FALSE)</f>
        <v>0</v>
      </c>
    </row>
    <row r="293" spans="1:24">
      <c r="A293" s="6">
        <v>291</v>
      </c>
      <c r="B293" s="3" t="str">
        <f>'Razzball Projections'!B292</f>
        <v>Marcus Lattimore</v>
      </c>
      <c r="C293" s="1" t="str">
        <f>VLOOKUP(B293,'Razzball Projections'!$B$2:$W$322,2,FALSE)</f>
        <v>RB</v>
      </c>
      <c r="D293" s="1" t="str">
        <f>VLOOKUP(B293,'Razzball Projections'!$B$2:$W$322,3,FALSE)</f>
        <v>SF</v>
      </c>
      <c r="E293" s="4">
        <f>VLOOKUP(B293,'Cheat Sheet'!$B$3:$E$323,4,FALSE)</f>
        <v>0</v>
      </c>
      <c r="F293" s="1">
        <f>VLOOKUP(B293,'Razzball Projections'!$B$2:$W$322,4,FALSE)</f>
        <v>0</v>
      </c>
      <c r="G293" s="1">
        <f>VLOOKUP(B293,'Razzball Projections'!$B$2:$W$322,5,FALSE)</f>
        <v>0</v>
      </c>
      <c r="H293" s="1">
        <f>VLOOKUP(B293,'Razzball Projections'!$B$2:$W$322,6,FALSE)</f>
        <v>0</v>
      </c>
      <c r="I293" s="1">
        <f>VLOOKUP(B293,'Razzball Projections'!$B$2:$W$322,7,FALSE)</f>
        <v>0</v>
      </c>
      <c r="J293" s="1">
        <f>VLOOKUP(B293,'Razzball Projections'!$B$2:$W$322,8,FALSE)</f>
        <v>0</v>
      </c>
      <c r="K293" s="1">
        <f>VLOOKUP(B293,'Razzball Projections'!$B$2:$W$322,9,FALSE)</f>
        <v>0</v>
      </c>
      <c r="L293" s="1">
        <f>VLOOKUP(B293,'Razzball Projections'!$B$2:$W$322,10,FALSE)</f>
        <v>49</v>
      </c>
      <c r="M293" s="1">
        <f>VLOOKUP(B293,'Razzball Projections'!$B$2:$W$322,11,FALSE)</f>
        <v>219</v>
      </c>
      <c r="N293" s="1">
        <f>VLOOKUP(B293,'Razzball Projections'!$B$2:$W$322,12,FALSE)</f>
        <v>2</v>
      </c>
      <c r="O293" s="1">
        <f>VLOOKUP(B293,'Razzball Projections'!$B$2:$W$322,13,FALSE)</f>
        <v>0</v>
      </c>
      <c r="P293" s="1">
        <f>VLOOKUP(B293,'Razzball Projections'!$B$2:$W$322,14,FALSE)</f>
        <v>5</v>
      </c>
      <c r="Q293" s="1">
        <f>VLOOKUP(B293,'Razzball Projections'!$B$2:$W$322,15,FALSE)</f>
        <v>45</v>
      </c>
      <c r="R293" s="1">
        <f>VLOOKUP(B293,'Razzball Projections'!$B$2:$W$322,16,FALSE)</f>
        <v>0</v>
      </c>
      <c r="S293" s="8">
        <f>VLOOKUP(B293,'Razzball Projections'!$B$2:$W$322,17,FALSE)</f>
        <v>36.6</v>
      </c>
      <c r="T293" s="8">
        <f>VLOOKUP(B293,'Razzball Projections'!$B$2:$W$322,18,FALSE)</f>
        <v>39.25</v>
      </c>
      <c r="U293" s="8">
        <f>VLOOKUP(B293,'Razzball Projections'!$B$2:$W$322,19,FALSE)</f>
        <v>41.9</v>
      </c>
      <c r="V293" s="7">
        <f>VLOOKUP(B293,'Razzball Projections'!$B$2:$W$322,20,FALSE)</f>
        <v>0</v>
      </c>
      <c r="W293" s="7">
        <f>VLOOKUP(B293,'Razzball Projections'!$B$2:$W$322,21,FALSE)</f>
        <v>0</v>
      </c>
      <c r="X293" s="7">
        <f>VLOOKUP(B293,'Razzball Projections'!$B$2:$W$322,22,FALSE)</f>
        <v>0</v>
      </c>
    </row>
    <row r="294" spans="1:24">
      <c r="A294" s="6">
        <v>292</v>
      </c>
      <c r="B294" s="3" t="str">
        <f>'Razzball Projections'!B293</f>
        <v>Johnny Manziel</v>
      </c>
      <c r="C294" s="1" t="str">
        <f>VLOOKUP(B294,'Razzball Projections'!$B$2:$W$322,2,FALSE)</f>
        <v>QB</v>
      </c>
      <c r="D294" s="1" t="str">
        <f>VLOOKUP(B294,'Razzball Projections'!$B$2:$W$322,3,FALSE)</f>
        <v>CLE</v>
      </c>
      <c r="E294" s="4">
        <f>VLOOKUP(B294,'Cheat Sheet'!$B$3:$E$323,4,FALSE)</f>
        <v>0</v>
      </c>
      <c r="F294" s="1">
        <f>VLOOKUP(B294,'Razzball Projections'!$B$2:$W$322,4,FALSE)</f>
        <v>155</v>
      </c>
      <c r="G294" s="1">
        <f>VLOOKUP(B294,'Razzball Projections'!$B$2:$W$322,5,FALSE)</f>
        <v>92</v>
      </c>
      <c r="H294" s="1">
        <f>VLOOKUP(B294,'Razzball Projections'!$B$2:$W$322,6,FALSE)</f>
        <v>59.4</v>
      </c>
      <c r="I294" s="1">
        <f>VLOOKUP(B294,'Razzball Projections'!$B$2:$W$322,7,FALSE)</f>
        <v>690</v>
      </c>
      <c r="J294" s="1">
        <f>VLOOKUP(B294,'Razzball Projections'!$B$2:$W$322,8,FALSE)</f>
        <v>3</v>
      </c>
      <c r="K294" s="1">
        <f>VLOOKUP(B294,'Razzball Projections'!$B$2:$W$322,9,FALSE)</f>
        <v>5</v>
      </c>
      <c r="L294" s="1">
        <f>VLOOKUP(B294,'Razzball Projections'!$B$2:$W$322,10,FALSE)</f>
        <v>22</v>
      </c>
      <c r="M294" s="1">
        <f>VLOOKUP(B294,'Razzball Projections'!$B$2:$W$322,11,FALSE)</f>
        <v>101</v>
      </c>
      <c r="N294" s="1">
        <f>VLOOKUP(B294,'Razzball Projections'!$B$2:$W$322,12,FALSE)</f>
        <v>1</v>
      </c>
      <c r="O294" s="1">
        <f>VLOOKUP(B294,'Razzball Projections'!$B$2:$W$322,13,FALSE)</f>
        <v>3</v>
      </c>
      <c r="P294" s="1">
        <f>VLOOKUP(B294,'Razzball Projections'!$B$2:$W$322,14,FALSE)</f>
        <v>0</v>
      </c>
      <c r="Q294" s="1">
        <f>VLOOKUP(B294,'Razzball Projections'!$B$2:$W$322,15,FALSE)</f>
        <v>0</v>
      </c>
      <c r="R294" s="1">
        <f>VLOOKUP(B294,'Razzball Projections'!$B$2:$W$322,16,FALSE)</f>
        <v>0</v>
      </c>
      <c r="S294" s="8">
        <f>VLOOKUP(B294,'Razzball Projections'!$B$2:$W$322,17,FALSE)</f>
        <v>39.700000000000003</v>
      </c>
      <c r="T294" s="8">
        <f>VLOOKUP(B294,'Razzball Projections'!$B$2:$W$322,18,FALSE)</f>
        <v>39.700000000000003</v>
      </c>
      <c r="U294" s="8">
        <f>VLOOKUP(B294,'Razzball Projections'!$B$2:$W$322,19,FALSE)</f>
        <v>39.700000000000003</v>
      </c>
      <c r="V294" s="7">
        <f>VLOOKUP(B294,'Razzball Projections'!$B$2:$W$322,20,FALSE)</f>
        <v>0</v>
      </c>
      <c r="W294" s="7">
        <f>VLOOKUP(B294,'Razzball Projections'!$B$2:$W$322,21,FALSE)</f>
        <v>0</v>
      </c>
      <c r="X294" s="7">
        <f>VLOOKUP(B294,'Razzball Projections'!$B$2:$W$322,22,FALSE)</f>
        <v>0</v>
      </c>
    </row>
    <row r="295" spans="1:24">
      <c r="A295" s="6">
        <v>293</v>
      </c>
      <c r="B295" s="3" t="str">
        <f>'Razzball Projections'!B294</f>
        <v>Kirk Cousins</v>
      </c>
      <c r="C295" s="1" t="str">
        <f>VLOOKUP(B295,'Razzball Projections'!$B$2:$W$322,2,FALSE)</f>
        <v>QB</v>
      </c>
      <c r="D295" s="1" t="str">
        <f>VLOOKUP(B295,'Razzball Projections'!$B$2:$W$322,3,FALSE)</f>
        <v>WAS</v>
      </c>
      <c r="E295" s="4">
        <f>VLOOKUP(B295,'Cheat Sheet'!$B$3:$E$323,4,FALSE)</f>
        <v>0</v>
      </c>
      <c r="F295" s="1">
        <f>VLOOKUP(B295,'Razzball Projections'!$B$2:$W$322,4,FALSE)</f>
        <v>76</v>
      </c>
      <c r="G295" s="1">
        <f>VLOOKUP(B295,'Razzball Projections'!$B$2:$W$322,5,FALSE)</f>
        <v>42</v>
      </c>
      <c r="H295" s="1">
        <f>VLOOKUP(B295,'Razzball Projections'!$B$2:$W$322,6,FALSE)</f>
        <v>55.3</v>
      </c>
      <c r="I295" s="1">
        <f>VLOOKUP(B295,'Razzball Projections'!$B$2:$W$322,7,FALSE)</f>
        <v>397</v>
      </c>
      <c r="J295" s="1">
        <f>VLOOKUP(B295,'Razzball Projections'!$B$2:$W$322,8,FALSE)</f>
        <v>4</v>
      </c>
      <c r="K295" s="1">
        <f>VLOOKUP(B295,'Razzball Projections'!$B$2:$W$322,9,FALSE)</f>
        <v>2</v>
      </c>
      <c r="L295" s="1">
        <f>VLOOKUP(B295,'Razzball Projections'!$B$2:$W$322,10,FALSE)</f>
        <v>5</v>
      </c>
      <c r="M295" s="1">
        <f>VLOOKUP(B295,'Razzball Projections'!$B$2:$W$322,11,FALSE)</f>
        <v>11</v>
      </c>
      <c r="N295" s="1">
        <f>VLOOKUP(B295,'Razzball Projections'!$B$2:$W$322,12,FALSE)</f>
        <v>0</v>
      </c>
      <c r="O295" s="1">
        <f>VLOOKUP(B295,'Razzball Projections'!$B$2:$W$322,13,FALSE)</f>
        <v>1</v>
      </c>
      <c r="P295" s="1">
        <f>VLOOKUP(B295,'Razzball Projections'!$B$2:$W$322,14,FALSE)</f>
        <v>0</v>
      </c>
      <c r="Q295" s="1">
        <f>VLOOKUP(B295,'Razzball Projections'!$B$2:$W$322,15,FALSE)</f>
        <v>0</v>
      </c>
      <c r="R295" s="1">
        <f>VLOOKUP(B295,'Razzball Projections'!$B$2:$W$322,16,FALSE)</f>
        <v>0</v>
      </c>
      <c r="S295" s="8">
        <f>VLOOKUP(B295,'Razzball Projections'!$B$2:$W$322,17,FALSE)</f>
        <v>27.98</v>
      </c>
      <c r="T295" s="8">
        <f>VLOOKUP(B295,'Razzball Projections'!$B$2:$W$322,18,FALSE)</f>
        <v>27.98</v>
      </c>
      <c r="U295" s="8">
        <f>VLOOKUP(B295,'Razzball Projections'!$B$2:$W$322,19,FALSE)</f>
        <v>27.98</v>
      </c>
      <c r="V295" s="7">
        <f>VLOOKUP(B295,'Razzball Projections'!$B$2:$W$322,20,FALSE)</f>
        <v>0</v>
      </c>
      <c r="W295" s="7">
        <f>VLOOKUP(B295,'Razzball Projections'!$B$2:$W$322,21,FALSE)</f>
        <v>0</v>
      </c>
      <c r="X295" s="7">
        <f>VLOOKUP(B295,'Razzball Projections'!$B$2:$W$322,22,FALSE)</f>
        <v>0</v>
      </c>
    </row>
    <row r="296" spans="1:24">
      <c r="A296" s="6">
        <v>294</v>
      </c>
      <c r="B296" s="3" t="str">
        <f>'Razzball Projections'!B295</f>
        <v>Derek Carr</v>
      </c>
      <c r="C296" s="1" t="str">
        <f>VLOOKUP(B296,'Razzball Projections'!$B$2:$W$322,2,FALSE)</f>
        <v>QB</v>
      </c>
      <c r="D296" s="1" t="str">
        <f>VLOOKUP(B296,'Razzball Projections'!$B$2:$W$322,3,FALSE)</f>
        <v>OAK</v>
      </c>
      <c r="E296" s="4">
        <f>VLOOKUP(B296,'Cheat Sheet'!$B$3:$E$323,4,FALSE)</f>
        <v>0</v>
      </c>
      <c r="F296" s="1">
        <f>VLOOKUP(B296,'Razzball Projections'!$B$2:$W$322,4,FALSE)</f>
        <v>123</v>
      </c>
      <c r="G296" s="1">
        <f>VLOOKUP(B296,'Razzball Projections'!$B$2:$W$322,5,FALSE)</f>
        <v>69</v>
      </c>
      <c r="H296" s="1">
        <f>VLOOKUP(B296,'Razzball Projections'!$B$2:$W$322,6,FALSE)</f>
        <v>56.1</v>
      </c>
      <c r="I296" s="1">
        <f>VLOOKUP(B296,'Razzball Projections'!$B$2:$W$322,7,FALSE)</f>
        <v>676</v>
      </c>
      <c r="J296" s="1">
        <f>VLOOKUP(B296,'Razzball Projections'!$B$2:$W$322,8,FALSE)</f>
        <v>3</v>
      </c>
      <c r="K296" s="1">
        <f>VLOOKUP(B296,'Razzball Projections'!$B$2:$W$322,9,FALSE)</f>
        <v>6</v>
      </c>
      <c r="L296" s="1">
        <f>VLOOKUP(B296,'Razzball Projections'!$B$2:$W$322,10,FALSE)</f>
        <v>7</v>
      </c>
      <c r="M296" s="1">
        <f>VLOOKUP(B296,'Razzball Projections'!$B$2:$W$322,11,FALSE)</f>
        <v>19</v>
      </c>
      <c r="N296" s="1">
        <f>VLOOKUP(B296,'Razzball Projections'!$B$2:$W$322,12,FALSE)</f>
        <v>0</v>
      </c>
      <c r="O296" s="1">
        <f>VLOOKUP(B296,'Razzball Projections'!$B$2:$W$322,13,FALSE)</f>
        <v>1</v>
      </c>
      <c r="P296" s="1">
        <f>VLOOKUP(B296,'Razzball Projections'!$B$2:$W$322,14,FALSE)</f>
        <v>0</v>
      </c>
      <c r="Q296" s="1">
        <f>VLOOKUP(B296,'Razzball Projections'!$B$2:$W$322,15,FALSE)</f>
        <v>0</v>
      </c>
      <c r="R296" s="1">
        <f>VLOOKUP(B296,'Razzball Projections'!$B$2:$W$322,16,FALSE)</f>
        <v>0</v>
      </c>
      <c r="S296" s="8">
        <f>VLOOKUP(B296,'Razzball Projections'!$B$2:$W$322,17,FALSE)</f>
        <v>26.94</v>
      </c>
      <c r="T296" s="8">
        <f>VLOOKUP(B296,'Razzball Projections'!$B$2:$W$322,18,FALSE)</f>
        <v>26.94</v>
      </c>
      <c r="U296" s="8">
        <f>VLOOKUP(B296,'Razzball Projections'!$B$2:$W$322,19,FALSE)</f>
        <v>26.94</v>
      </c>
      <c r="V296" s="7">
        <f>VLOOKUP(B296,'Razzball Projections'!$B$2:$W$322,20,FALSE)</f>
        <v>0</v>
      </c>
      <c r="W296" s="7">
        <f>VLOOKUP(B296,'Razzball Projections'!$B$2:$W$322,21,FALSE)</f>
        <v>0</v>
      </c>
      <c r="X296" s="7">
        <f>VLOOKUP(B296,'Razzball Projections'!$B$2:$W$322,22,FALSE)</f>
        <v>0</v>
      </c>
    </row>
    <row r="297" spans="1:24">
      <c r="A297" s="6">
        <v>295</v>
      </c>
      <c r="B297" s="3" t="str">
        <f>'Razzball Projections'!B296</f>
        <v>Mike Glennon</v>
      </c>
      <c r="C297" s="1" t="str">
        <f>VLOOKUP(B297,'Razzball Projections'!$B$2:$W$322,2,FALSE)</f>
        <v>QB</v>
      </c>
      <c r="D297" s="1" t="str">
        <f>VLOOKUP(B297,'Razzball Projections'!$B$2:$W$322,3,FALSE)</f>
        <v>TB</v>
      </c>
      <c r="E297" s="4">
        <f>VLOOKUP(B297,'Cheat Sheet'!$B$3:$E$323,4,FALSE)</f>
        <v>0</v>
      </c>
      <c r="F297" s="1">
        <f>VLOOKUP(B297,'Razzball Projections'!$B$2:$W$322,4,FALSE)</f>
        <v>78</v>
      </c>
      <c r="G297" s="1">
        <f>VLOOKUP(B297,'Razzball Projections'!$B$2:$W$322,5,FALSE)</f>
        <v>46</v>
      </c>
      <c r="H297" s="1">
        <f>VLOOKUP(B297,'Razzball Projections'!$B$2:$W$322,6,FALSE)</f>
        <v>59</v>
      </c>
      <c r="I297" s="1">
        <f>VLOOKUP(B297,'Razzball Projections'!$B$2:$W$322,7,FALSE)</f>
        <v>491</v>
      </c>
      <c r="J297" s="1">
        <f>VLOOKUP(B297,'Razzball Projections'!$B$2:$W$322,8,FALSE)</f>
        <v>2</v>
      </c>
      <c r="K297" s="1">
        <f>VLOOKUP(B297,'Razzball Projections'!$B$2:$W$322,9,FALSE)</f>
        <v>2</v>
      </c>
      <c r="L297" s="1">
        <f>VLOOKUP(B297,'Razzball Projections'!$B$2:$W$322,10,FALSE)</f>
        <v>9</v>
      </c>
      <c r="M297" s="1">
        <f>VLOOKUP(B297,'Razzball Projections'!$B$2:$W$322,11,FALSE)</f>
        <v>22</v>
      </c>
      <c r="N297" s="1">
        <f>VLOOKUP(B297,'Razzball Projections'!$B$2:$W$322,12,FALSE)</f>
        <v>0</v>
      </c>
      <c r="O297" s="1">
        <f>VLOOKUP(B297,'Razzball Projections'!$B$2:$W$322,13,FALSE)</f>
        <v>1</v>
      </c>
      <c r="P297" s="1">
        <f>VLOOKUP(B297,'Razzball Projections'!$B$2:$W$322,14,FALSE)</f>
        <v>0</v>
      </c>
      <c r="Q297" s="1">
        <f>VLOOKUP(B297,'Razzball Projections'!$B$2:$W$322,15,FALSE)</f>
        <v>0</v>
      </c>
      <c r="R297" s="1">
        <f>VLOOKUP(B297,'Razzball Projections'!$B$2:$W$322,16,FALSE)</f>
        <v>0</v>
      </c>
      <c r="S297" s="8">
        <f>VLOOKUP(B297,'Razzball Projections'!$B$2:$W$322,17,FALSE)</f>
        <v>23.84</v>
      </c>
      <c r="T297" s="8">
        <f>VLOOKUP(B297,'Razzball Projections'!$B$2:$W$322,18,FALSE)</f>
        <v>23.84</v>
      </c>
      <c r="U297" s="8">
        <f>VLOOKUP(B297,'Razzball Projections'!$B$2:$W$322,19,FALSE)</f>
        <v>23.84</v>
      </c>
      <c r="V297" s="7">
        <f>VLOOKUP(B297,'Razzball Projections'!$B$2:$W$322,20,FALSE)</f>
        <v>0</v>
      </c>
      <c r="W297" s="7">
        <f>VLOOKUP(B297,'Razzball Projections'!$B$2:$W$322,21,FALSE)</f>
        <v>0</v>
      </c>
      <c r="X297" s="7">
        <f>VLOOKUP(B297,'Razzball Projections'!$B$2:$W$322,22,FALSE)</f>
        <v>0</v>
      </c>
    </row>
    <row r="298" spans="1:24">
      <c r="A298" s="6">
        <v>296</v>
      </c>
      <c r="B298" s="3" t="str">
        <f>'Razzball Projections'!B297</f>
        <v>Tom Savage</v>
      </c>
      <c r="C298" s="1" t="str">
        <f>VLOOKUP(B298,'Razzball Projections'!$B$2:$W$322,2,FALSE)</f>
        <v>QB</v>
      </c>
      <c r="D298" s="1" t="str">
        <f>VLOOKUP(B298,'Razzball Projections'!$B$2:$W$322,3,FALSE)</f>
        <v>HOU</v>
      </c>
      <c r="E298" s="4">
        <f>VLOOKUP(B298,'Cheat Sheet'!$B$3:$E$323,4,FALSE)</f>
        <v>0</v>
      </c>
      <c r="F298" s="1">
        <f>VLOOKUP(B298,'Razzball Projections'!$B$2:$W$322,4,FALSE)</f>
        <v>87</v>
      </c>
      <c r="G298" s="1">
        <f>VLOOKUP(B298,'Razzball Projections'!$B$2:$W$322,5,FALSE)</f>
        <v>48</v>
      </c>
      <c r="H298" s="1">
        <f>VLOOKUP(B298,'Razzball Projections'!$B$2:$W$322,6,FALSE)</f>
        <v>55.2</v>
      </c>
      <c r="I298" s="1">
        <f>VLOOKUP(B298,'Razzball Projections'!$B$2:$W$322,7,FALSE)</f>
        <v>497</v>
      </c>
      <c r="J298" s="1">
        <f>VLOOKUP(B298,'Razzball Projections'!$B$2:$W$322,8,FALSE)</f>
        <v>2</v>
      </c>
      <c r="K298" s="1">
        <f>VLOOKUP(B298,'Razzball Projections'!$B$2:$W$322,9,FALSE)</f>
        <v>3</v>
      </c>
      <c r="L298" s="1">
        <f>VLOOKUP(B298,'Razzball Projections'!$B$2:$W$322,10,FALSE)</f>
        <v>5</v>
      </c>
      <c r="M298" s="1">
        <f>VLOOKUP(B298,'Razzball Projections'!$B$2:$W$322,11,FALSE)</f>
        <v>11</v>
      </c>
      <c r="N298" s="1">
        <f>VLOOKUP(B298,'Razzball Projections'!$B$2:$W$322,12,FALSE)</f>
        <v>0</v>
      </c>
      <c r="O298" s="1">
        <f>VLOOKUP(B298,'Razzball Projections'!$B$2:$W$322,13,FALSE)</f>
        <v>2</v>
      </c>
      <c r="P298" s="1">
        <f>VLOOKUP(B298,'Razzball Projections'!$B$2:$W$322,14,FALSE)</f>
        <v>0</v>
      </c>
      <c r="Q298" s="1">
        <f>VLOOKUP(B298,'Razzball Projections'!$B$2:$W$322,15,FALSE)</f>
        <v>0</v>
      </c>
      <c r="R298" s="1">
        <f>VLOOKUP(B298,'Razzball Projections'!$B$2:$W$322,16,FALSE)</f>
        <v>0</v>
      </c>
      <c r="S298" s="8">
        <f>VLOOKUP(B298,'Razzball Projections'!$B$2:$W$322,17,FALSE)</f>
        <v>19.98</v>
      </c>
      <c r="T298" s="8">
        <f>VLOOKUP(B298,'Razzball Projections'!$B$2:$W$322,18,FALSE)</f>
        <v>19.98</v>
      </c>
      <c r="U298" s="8">
        <f>VLOOKUP(B298,'Razzball Projections'!$B$2:$W$322,19,FALSE)</f>
        <v>19.98</v>
      </c>
      <c r="V298" s="7">
        <f>VLOOKUP(B298,'Razzball Projections'!$B$2:$W$322,20,FALSE)</f>
        <v>0</v>
      </c>
      <c r="W298" s="7">
        <f>VLOOKUP(B298,'Razzball Projections'!$B$2:$W$322,21,FALSE)</f>
        <v>0</v>
      </c>
      <c r="X298" s="7">
        <f>VLOOKUP(B298,'Razzball Projections'!$B$2:$W$322,22,FALSE)</f>
        <v>0</v>
      </c>
    </row>
    <row r="299" spans="1:24">
      <c r="A299" s="6">
        <v>297</v>
      </c>
      <c r="B299" s="3" t="str">
        <f>'Razzball Projections'!B298</f>
        <v>Jordan Palmer</v>
      </c>
      <c r="C299" s="1" t="str">
        <f>VLOOKUP(B299,'Razzball Projections'!$B$2:$W$322,2,FALSE)</f>
        <v>QB</v>
      </c>
      <c r="D299" s="1" t="str">
        <f>VLOOKUP(B299,'Razzball Projections'!$B$2:$W$322,3,FALSE)</f>
        <v>CHI</v>
      </c>
      <c r="E299" s="4">
        <f>VLOOKUP(B299,'Cheat Sheet'!$B$3:$E$323,4,FALSE)</f>
        <v>0</v>
      </c>
      <c r="F299" s="1">
        <f>VLOOKUP(B299,'Razzball Projections'!$B$2:$W$322,4,FALSE)</f>
        <v>59</v>
      </c>
      <c r="G299" s="1">
        <f>VLOOKUP(B299,'Razzball Projections'!$B$2:$W$322,5,FALSE)</f>
        <v>36</v>
      </c>
      <c r="H299" s="1">
        <f>VLOOKUP(B299,'Razzball Projections'!$B$2:$W$322,6,FALSE)</f>
        <v>61</v>
      </c>
      <c r="I299" s="1">
        <f>VLOOKUP(B299,'Razzball Projections'!$B$2:$W$322,7,FALSE)</f>
        <v>321</v>
      </c>
      <c r="J299" s="1">
        <f>VLOOKUP(B299,'Razzball Projections'!$B$2:$W$322,8,FALSE)</f>
        <v>2</v>
      </c>
      <c r="K299" s="1">
        <f>VLOOKUP(B299,'Razzball Projections'!$B$2:$W$322,9,FALSE)</f>
        <v>1</v>
      </c>
      <c r="L299" s="1">
        <f>VLOOKUP(B299,'Razzball Projections'!$B$2:$W$322,10,FALSE)</f>
        <v>2</v>
      </c>
      <c r="M299" s="1">
        <f>VLOOKUP(B299,'Razzball Projections'!$B$2:$W$322,11,FALSE)</f>
        <v>5</v>
      </c>
      <c r="N299" s="1">
        <f>VLOOKUP(B299,'Razzball Projections'!$B$2:$W$322,12,FALSE)</f>
        <v>0</v>
      </c>
      <c r="O299" s="1">
        <f>VLOOKUP(B299,'Razzball Projections'!$B$2:$W$322,13,FALSE)</f>
        <v>0</v>
      </c>
      <c r="P299" s="1">
        <f>VLOOKUP(B299,'Razzball Projections'!$B$2:$W$322,14,FALSE)</f>
        <v>0</v>
      </c>
      <c r="Q299" s="1">
        <f>VLOOKUP(B299,'Razzball Projections'!$B$2:$W$322,15,FALSE)</f>
        <v>0</v>
      </c>
      <c r="R299" s="1">
        <f>VLOOKUP(B299,'Razzball Projections'!$B$2:$W$322,16,FALSE)</f>
        <v>0</v>
      </c>
      <c r="S299" s="8">
        <f>VLOOKUP(B299,'Razzball Projections'!$B$2:$W$322,17,FALSE)</f>
        <v>19.34</v>
      </c>
      <c r="T299" s="8">
        <f>VLOOKUP(B299,'Razzball Projections'!$B$2:$W$322,18,FALSE)</f>
        <v>19.34</v>
      </c>
      <c r="U299" s="8">
        <f>VLOOKUP(B299,'Razzball Projections'!$B$2:$W$322,19,FALSE)</f>
        <v>19.34</v>
      </c>
      <c r="V299" s="7">
        <f>VLOOKUP(B299,'Razzball Projections'!$B$2:$W$322,20,FALSE)</f>
        <v>0</v>
      </c>
      <c r="W299" s="7">
        <f>VLOOKUP(B299,'Razzball Projections'!$B$2:$W$322,21,FALSE)</f>
        <v>0</v>
      </c>
      <c r="X299" s="7">
        <f>VLOOKUP(B299,'Razzball Projections'!$B$2:$W$322,22,FALSE)</f>
        <v>0</v>
      </c>
    </row>
    <row r="300" spans="1:24">
      <c r="A300" s="6">
        <v>298</v>
      </c>
      <c r="B300" s="3" t="str">
        <f>'Razzball Projections'!B299</f>
        <v>Seattle Seahawks (DST)</v>
      </c>
      <c r="C300" s="1" t="str">
        <f>VLOOKUP(B300,'Razzball Projections'!$B$2:$W$322,2,FALSE)</f>
        <v>DST</v>
      </c>
      <c r="D300" s="1" t="str">
        <f>VLOOKUP(B300,'Razzball Projections'!$B$2:$W$322,3,FALSE)</f>
        <v>SEA</v>
      </c>
      <c r="E300" s="4">
        <f>VLOOKUP(B300,'Cheat Sheet'!$B$3:$E$323,4,FALSE)</f>
        <v>0</v>
      </c>
      <c r="F300" s="1">
        <f>VLOOKUP(B300,'Razzball Projections'!$B$2:$W$322,4,FALSE)</f>
        <v>0</v>
      </c>
      <c r="G300" s="1">
        <f>VLOOKUP(B300,'Razzball Projections'!$B$2:$W$322,5,FALSE)</f>
        <v>0</v>
      </c>
      <c r="H300" s="1">
        <f>VLOOKUP(B300,'Razzball Projections'!$B$2:$W$322,6,FALSE)</f>
        <v>0</v>
      </c>
      <c r="I300" s="1">
        <f>VLOOKUP(B300,'Razzball Projections'!$B$2:$W$322,7,FALSE)</f>
        <v>0</v>
      </c>
      <c r="J300" s="1">
        <f>VLOOKUP(B300,'Razzball Projections'!$B$2:$W$322,8,FALSE)</f>
        <v>0</v>
      </c>
      <c r="K300" s="1">
        <f>VLOOKUP(B300,'Razzball Projections'!$B$2:$W$322,9,FALSE)</f>
        <v>0</v>
      </c>
      <c r="L300" s="1">
        <f>VLOOKUP(B300,'Razzball Projections'!$B$2:$W$322,10,FALSE)</f>
        <v>0</v>
      </c>
      <c r="M300" s="1">
        <f>VLOOKUP(B300,'Razzball Projections'!$B$2:$W$322,11,FALSE)</f>
        <v>0</v>
      </c>
      <c r="N300" s="1">
        <f>VLOOKUP(B300,'Razzball Projections'!$B$2:$W$322,12,FALSE)</f>
        <v>0</v>
      </c>
      <c r="O300" s="1">
        <f>VLOOKUP(B300,'Razzball Projections'!$B$2:$W$322,13,FALSE)</f>
        <v>0</v>
      </c>
      <c r="P300" s="1">
        <f>VLOOKUP(B300,'Razzball Projections'!$B$2:$W$322,14,FALSE)</f>
        <v>0</v>
      </c>
      <c r="Q300" s="1">
        <f>VLOOKUP(B300,'Razzball Projections'!$B$2:$W$322,15,FALSE)</f>
        <v>0</v>
      </c>
      <c r="R300" s="1">
        <f>VLOOKUP(B300,'Razzball Projections'!$B$2:$W$322,16,FALSE)</f>
        <v>0</v>
      </c>
      <c r="S300" s="8">
        <f>VLOOKUP(B300,'Razzball Projections'!$B$2:$W$322,17,FALSE)</f>
        <v>180.02</v>
      </c>
      <c r="T300" s="8">
        <f>VLOOKUP(B300,'Razzball Projections'!$B$2:$W$322,18,FALSE)</f>
        <v>180.02</v>
      </c>
      <c r="U300" s="8">
        <f>VLOOKUP(B300,'Razzball Projections'!$B$2:$W$322,19,FALSE)</f>
        <v>180.02</v>
      </c>
      <c r="V300" s="7">
        <f>VLOOKUP(B300,'Razzball Projections'!$B$2:$W$322,20,FALSE)</f>
        <v>3</v>
      </c>
      <c r="W300" s="7">
        <f>VLOOKUP(B300,'Razzball Projections'!$B$2:$W$322,21,FALSE)</f>
        <v>3</v>
      </c>
      <c r="X300" s="7">
        <f>VLOOKUP(B300,'Razzball Projections'!$B$2:$W$322,22,FALSE)</f>
        <v>3</v>
      </c>
    </row>
    <row r="301" spans="1:24">
      <c r="A301" s="6">
        <v>299</v>
      </c>
      <c r="B301" s="3" t="str">
        <f>'Razzball Projections'!B300</f>
        <v>St. Louis Rams (DST)</v>
      </c>
      <c r="C301" s="1" t="str">
        <f>VLOOKUP(B301,'Razzball Projections'!$B$2:$W$322,2,FALSE)</f>
        <v>DST</v>
      </c>
      <c r="D301" s="1" t="str">
        <f>VLOOKUP(B301,'Razzball Projections'!$B$2:$W$322,3,FALSE)</f>
        <v>STL</v>
      </c>
      <c r="E301" s="4">
        <f>VLOOKUP(B301,'Cheat Sheet'!$B$3:$E$323,4,FALSE)</f>
        <v>0</v>
      </c>
      <c r="F301" s="1">
        <f>VLOOKUP(B301,'Razzball Projections'!$B$2:$W$322,4,FALSE)</f>
        <v>0</v>
      </c>
      <c r="G301" s="1">
        <f>VLOOKUP(B301,'Razzball Projections'!$B$2:$W$322,5,FALSE)</f>
        <v>0</v>
      </c>
      <c r="H301" s="1">
        <f>VLOOKUP(B301,'Razzball Projections'!$B$2:$W$322,6,FALSE)</f>
        <v>0</v>
      </c>
      <c r="I301" s="1">
        <f>VLOOKUP(B301,'Razzball Projections'!$B$2:$W$322,7,FALSE)</f>
        <v>0</v>
      </c>
      <c r="J301" s="1">
        <f>VLOOKUP(B301,'Razzball Projections'!$B$2:$W$322,8,FALSE)</f>
        <v>0</v>
      </c>
      <c r="K301" s="1">
        <f>VLOOKUP(B301,'Razzball Projections'!$B$2:$W$322,9,FALSE)</f>
        <v>0</v>
      </c>
      <c r="L301" s="1">
        <f>VLOOKUP(B301,'Razzball Projections'!$B$2:$W$322,10,FALSE)</f>
        <v>0</v>
      </c>
      <c r="M301" s="1">
        <f>VLOOKUP(B301,'Razzball Projections'!$B$2:$W$322,11,FALSE)</f>
        <v>0</v>
      </c>
      <c r="N301" s="1">
        <f>VLOOKUP(B301,'Razzball Projections'!$B$2:$W$322,12,FALSE)</f>
        <v>0</v>
      </c>
      <c r="O301" s="1">
        <f>VLOOKUP(B301,'Razzball Projections'!$B$2:$W$322,13,FALSE)</f>
        <v>0</v>
      </c>
      <c r="P301" s="1">
        <f>VLOOKUP(B301,'Razzball Projections'!$B$2:$W$322,14,FALSE)</f>
        <v>0</v>
      </c>
      <c r="Q301" s="1">
        <f>VLOOKUP(B301,'Razzball Projections'!$B$2:$W$322,15,FALSE)</f>
        <v>0</v>
      </c>
      <c r="R301" s="1">
        <f>VLOOKUP(B301,'Razzball Projections'!$B$2:$W$322,16,FALSE)</f>
        <v>0</v>
      </c>
      <c r="S301" s="8">
        <f>VLOOKUP(B301,'Razzball Projections'!$B$2:$W$322,17,FALSE)</f>
        <v>140.25</v>
      </c>
      <c r="T301" s="8">
        <f>VLOOKUP(B301,'Razzball Projections'!$B$2:$W$322,18,FALSE)</f>
        <v>140.25</v>
      </c>
      <c r="U301" s="8">
        <f>VLOOKUP(B301,'Razzball Projections'!$B$2:$W$322,19,FALSE)</f>
        <v>140.25</v>
      </c>
      <c r="V301" s="7">
        <f>VLOOKUP(B301,'Razzball Projections'!$B$2:$W$322,20,FALSE)</f>
        <v>2</v>
      </c>
      <c r="W301" s="7">
        <f>VLOOKUP(B301,'Razzball Projections'!$B$2:$W$322,21,FALSE)</f>
        <v>2</v>
      </c>
      <c r="X301" s="7">
        <f>VLOOKUP(B301,'Razzball Projections'!$B$2:$W$322,22,FALSE)</f>
        <v>2</v>
      </c>
    </row>
    <row r="302" spans="1:24">
      <c r="A302" s="6">
        <v>300</v>
      </c>
      <c r="B302" s="3" t="str">
        <f>'Razzball Projections'!B301</f>
        <v>Denver Broncos (DST)</v>
      </c>
      <c r="C302" s="1" t="str">
        <f>VLOOKUP(B302,'Razzball Projections'!$B$2:$W$322,2,FALSE)</f>
        <v>DST</v>
      </c>
      <c r="D302" s="1" t="str">
        <f>VLOOKUP(B302,'Razzball Projections'!$B$2:$W$322,3,FALSE)</f>
        <v>DEN</v>
      </c>
      <c r="E302" s="4">
        <f>VLOOKUP(B302,'Cheat Sheet'!$B$3:$E$323,4,FALSE)</f>
        <v>0</v>
      </c>
      <c r="F302" s="1">
        <f>VLOOKUP(B302,'Razzball Projections'!$B$2:$W$322,4,FALSE)</f>
        <v>0</v>
      </c>
      <c r="G302" s="1">
        <f>VLOOKUP(B302,'Razzball Projections'!$B$2:$W$322,5,FALSE)</f>
        <v>0</v>
      </c>
      <c r="H302" s="1">
        <f>VLOOKUP(B302,'Razzball Projections'!$B$2:$W$322,6,FALSE)</f>
        <v>0</v>
      </c>
      <c r="I302" s="1">
        <f>VLOOKUP(B302,'Razzball Projections'!$B$2:$W$322,7,FALSE)</f>
        <v>0</v>
      </c>
      <c r="J302" s="1">
        <f>VLOOKUP(B302,'Razzball Projections'!$B$2:$W$322,8,FALSE)</f>
        <v>0</v>
      </c>
      <c r="K302" s="1">
        <f>VLOOKUP(B302,'Razzball Projections'!$B$2:$W$322,9,FALSE)</f>
        <v>0</v>
      </c>
      <c r="L302" s="1">
        <f>VLOOKUP(B302,'Razzball Projections'!$B$2:$W$322,10,FALSE)</f>
        <v>0</v>
      </c>
      <c r="M302" s="1">
        <f>VLOOKUP(B302,'Razzball Projections'!$B$2:$W$322,11,FALSE)</f>
        <v>0</v>
      </c>
      <c r="N302" s="1">
        <f>VLOOKUP(B302,'Razzball Projections'!$B$2:$W$322,12,FALSE)</f>
        <v>0</v>
      </c>
      <c r="O302" s="1">
        <f>VLOOKUP(B302,'Razzball Projections'!$B$2:$W$322,13,FALSE)</f>
        <v>0</v>
      </c>
      <c r="P302" s="1">
        <f>VLOOKUP(B302,'Razzball Projections'!$B$2:$W$322,14,FALSE)</f>
        <v>0</v>
      </c>
      <c r="Q302" s="1">
        <f>VLOOKUP(B302,'Razzball Projections'!$B$2:$W$322,15,FALSE)</f>
        <v>0</v>
      </c>
      <c r="R302" s="1">
        <f>VLOOKUP(B302,'Razzball Projections'!$B$2:$W$322,16,FALSE)</f>
        <v>0</v>
      </c>
      <c r="S302" s="8">
        <f>VLOOKUP(B302,'Razzball Projections'!$B$2:$W$322,17,FALSE)</f>
        <v>144.27000000000001</v>
      </c>
      <c r="T302" s="8">
        <f>VLOOKUP(B302,'Razzball Projections'!$B$2:$W$322,18,FALSE)</f>
        <v>144.27000000000001</v>
      </c>
      <c r="U302" s="8">
        <f>VLOOKUP(B302,'Razzball Projections'!$B$2:$W$322,19,FALSE)</f>
        <v>144.27000000000001</v>
      </c>
      <c r="V302" s="7">
        <f>VLOOKUP(B302,'Razzball Projections'!$B$2:$W$322,20,FALSE)</f>
        <v>2</v>
      </c>
      <c r="W302" s="7">
        <f>VLOOKUP(B302,'Razzball Projections'!$B$2:$W$322,21,FALSE)</f>
        <v>2</v>
      </c>
      <c r="X302" s="7">
        <f>VLOOKUP(B302,'Razzball Projections'!$B$2:$W$322,22,FALSE)</f>
        <v>2</v>
      </c>
    </row>
    <row r="303" spans="1:24">
      <c r="A303" s="6">
        <v>301</v>
      </c>
      <c r="B303" s="3" t="str">
        <f>'Razzball Projections'!B302</f>
        <v>Arizona Cardinals (DST)</v>
      </c>
      <c r="C303" s="1" t="str">
        <f>VLOOKUP(B303,'Razzball Projections'!$B$2:$W$322,2,FALSE)</f>
        <v>DST</v>
      </c>
      <c r="D303" s="1" t="str">
        <f>VLOOKUP(B303,'Razzball Projections'!$B$2:$W$322,3,FALSE)</f>
        <v>ARI</v>
      </c>
      <c r="E303" s="4">
        <f>VLOOKUP(B303,'Cheat Sheet'!$B$3:$E$323,4,FALSE)</f>
        <v>0</v>
      </c>
      <c r="F303" s="1">
        <f>VLOOKUP(B303,'Razzball Projections'!$B$2:$W$322,4,FALSE)</f>
        <v>0</v>
      </c>
      <c r="G303" s="1">
        <f>VLOOKUP(B303,'Razzball Projections'!$B$2:$W$322,5,FALSE)</f>
        <v>0</v>
      </c>
      <c r="H303" s="1">
        <f>VLOOKUP(B303,'Razzball Projections'!$B$2:$W$322,6,FALSE)</f>
        <v>0</v>
      </c>
      <c r="I303" s="1">
        <f>VLOOKUP(B303,'Razzball Projections'!$B$2:$W$322,7,FALSE)</f>
        <v>0</v>
      </c>
      <c r="J303" s="1">
        <f>VLOOKUP(B303,'Razzball Projections'!$B$2:$W$322,8,FALSE)</f>
        <v>0</v>
      </c>
      <c r="K303" s="1">
        <f>VLOOKUP(B303,'Razzball Projections'!$B$2:$W$322,9,FALSE)</f>
        <v>0</v>
      </c>
      <c r="L303" s="1">
        <f>VLOOKUP(B303,'Razzball Projections'!$B$2:$W$322,10,FALSE)</f>
        <v>0</v>
      </c>
      <c r="M303" s="1">
        <f>VLOOKUP(B303,'Razzball Projections'!$B$2:$W$322,11,FALSE)</f>
        <v>0</v>
      </c>
      <c r="N303" s="1">
        <f>VLOOKUP(B303,'Razzball Projections'!$B$2:$W$322,12,FALSE)</f>
        <v>0</v>
      </c>
      <c r="O303" s="1">
        <f>VLOOKUP(B303,'Razzball Projections'!$B$2:$W$322,13,FALSE)</f>
        <v>0</v>
      </c>
      <c r="P303" s="1">
        <f>VLOOKUP(B303,'Razzball Projections'!$B$2:$W$322,14,FALSE)</f>
        <v>0</v>
      </c>
      <c r="Q303" s="1">
        <f>VLOOKUP(B303,'Razzball Projections'!$B$2:$W$322,15,FALSE)</f>
        <v>0</v>
      </c>
      <c r="R303" s="1">
        <f>VLOOKUP(B303,'Razzball Projections'!$B$2:$W$322,16,FALSE)</f>
        <v>0</v>
      </c>
      <c r="S303" s="8">
        <f>VLOOKUP(B303,'Razzball Projections'!$B$2:$W$322,17,FALSE)</f>
        <v>150.35</v>
      </c>
      <c r="T303" s="8">
        <f>VLOOKUP(B303,'Razzball Projections'!$B$2:$W$322,18,FALSE)</f>
        <v>150.35</v>
      </c>
      <c r="U303" s="8">
        <f>VLOOKUP(B303,'Razzball Projections'!$B$2:$W$322,19,FALSE)</f>
        <v>150.35</v>
      </c>
      <c r="V303" s="7">
        <f>VLOOKUP(B303,'Razzball Projections'!$B$2:$W$322,20,FALSE)</f>
        <v>2</v>
      </c>
      <c r="W303" s="7">
        <f>VLOOKUP(B303,'Razzball Projections'!$B$2:$W$322,21,FALSE)</f>
        <v>2</v>
      </c>
      <c r="X303" s="7">
        <f>VLOOKUP(B303,'Razzball Projections'!$B$2:$W$322,22,FALSE)</f>
        <v>2</v>
      </c>
    </row>
    <row r="304" spans="1:24">
      <c r="A304" s="6">
        <v>302</v>
      </c>
      <c r="B304" s="3" t="str">
        <f>'Razzball Projections'!B303</f>
        <v>Cincinnati Bengals (DST)</v>
      </c>
      <c r="C304" s="1" t="str">
        <f>VLOOKUP(B304,'Razzball Projections'!$B$2:$W$322,2,FALSE)</f>
        <v>DST</v>
      </c>
      <c r="D304" s="1" t="str">
        <f>VLOOKUP(B304,'Razzball Projections'!$B$2:$W$322,3,FALSE)</f>
        <v>CIN</v>
      </c>
      <c r="E304" s="4">
        <f>VLOOKUP(B304,'Cheat Sheet'!$B$3:$E$323,4,FALSE)</f>
        <v>0</v>
      </c>
      <c r="F304" s="1">
        <f>VLOOKUP(B304,'Razzball Projections'!$B$2:$W$322,4,FALSE)</f>
        <v>0</v>
      </c>
      <c r="G304" s="1">
        <f>VLOOKUP(B304,'Razzball Projections'!$B$2:$W$322,5,FALSE)</f>
        <v>0</v>
      </c>
      <c r="H304" s="1">
        <f>VLOOKUP(B304,'Razzball Projections'!$B$2:$W$322,6,FALSE)</f>
        <v>0</v>
      </c>
      <c r="I304" s="1">
        <f>VLOOKUP(B304,'Razzball Projections'!$B$2:$W$322,7,FALSE)</f>
        <v>0</v>
      </c>
      <c r="J304" s="1">
        <f>VLOOKUP(B304,'Razzball Projections'!$B$2:$W$322,8,FALSE)</f>
        <v>0</v>
      </c>
      <c r="K304" s="1">
        <f>VLOOKUP(B304,'Razzball Projections'!$B$2:$W$322,9,FALSE)</f>
        <v>0</v>
      </c>
      <c r="L304" s="1">
        <f>VLOOKUP(B304,'Razzball Projections'!$B$2:$W$322,10,FALSE)</f>
        <v>0</v>
      </c>
      <c r="M304" s="1">
        <f>VLOOKUP(B304,'Razzball Projections'!$B$2:$W$322,11,FALSE)</f>
        <v>0</v>
      </c>
      <c r="N304" s="1">
        <f>VLOOKUP(B304,'Razzball Projections'!$B$2:$W$322,12,FALSE)</f>
        <v>0</v>
      </c>
      <c r="O304" s="1">
        <f>VLOOKUP(B304,'Razzball Projections'!$B$2:$W$322,13,FALSE)</f>
        <v>0</v>
      </c>
      <c r="P304" s="1">
        <f>VLOOKUP(B304,'Razzball Projections'!$B$2:$W$322,14,FALSE)</f>
        <v>0</v>
      </c>
      <c r="Q304" s="1">
        <f>VLOOKUP(B304,'Razzball Projections'!$B$2:$W$322,15,FALSE)</f>
        <v>0</v>
      </c>
      <c r="R304" s="1">
        <f>VLOOKUP(B304,'Razzball Projections'!$B$2:$W$322,16,FALSE)</f>
        <v>0</v>
      </c>
      <c r="S304" s="8">
        <f>VLOOKUP(B304,'Razzball Projections'!$B$2:$W$322,17,FALSE)</f>
        <v>169.41</v>
      </c>
      <c r="T304" s="8">
        <f>VLOOKUP(B304,'Razzball Projections'!$B$2:$W$322,18,FALSE)</f>
        <v>169.41</v>
      </c>
      <c r="U304" s="8">
        <f>VLOOKUP(B304,'Razzball Projections'!$B$2:$W$322,19,FALSE)</f>
        <v>169.41</v>
      </c>
      <c r="V304" s="7">
        <f>VLOOKUP(B304,'Razzball Projections'!$B$2:$W$322,20,FALSE)</f>
        <v>2</v>
      </c>
      <c r="W304" s="7">
        <f>VLOOKUP(B304,'Razzball Projections'!$B$2:$W$322,21,FALSE)</f>
        <v>2</v>
      </c>
      <c r="X304" s="7">
        <f>VLOOKUP(B304,'Razzball Projections'!$B$2:$W$322,22,FALSE)</f>
        <v>2</v>
      </c>
    </row>
    <row r="305" spans="1:24">
      <c r="A305" s="6">
        <v>303</v>
      </c>
      <c r="B305" s="3" t="str">
        <f>'Razzball Projections'!B304</f>
        <v>San Francisco 49ers (DST)</v>
      </c>
      <c r="C305" s="1" t="str">
        <f>VLOOKUP(B305,'Razzball Projections'!$B$2:$W$322,2,FALSE)</f>
        <v>DST</v>
      </c>
      <c r="D305" s="1" t="str">
        <f>VLOOKUP(B305,'Razzball Projections'!$B$2:$W$322,3,FALSE)</f>
        <v>SF</v>
      </c>
      <c r="E305" s="4">
        <f>VLOOKUP(B305,'Cheat Sheet'!$B$3:$E$323,4,FALSE)</f>
        <v>0</v>
      </c>
      <c r="F305" s="1">
        <f>VLOOKUP(B305,'Razzball Projections'!$B$2:$W$322,4,FALSE)</f>
        <v>0</v>
      </c>
      <c r="G305" s="1">
        <f>VLOOKUP(B305,'Razzball Projections'!$B$2:$W$322,5,FALSE)</f>
        <v>0</v>
      </c>
      <c r="H305" s="1">
        <f>VLOOKUP(B305,'Razzball Projections'!$B$2:$W$322,6,FALSE)</f>
        <v>0</v>
      </c>
      <c r="I305" s="1">
        <f>VLOOKUP(B305,'Razzball Projections'!$B$2:$W$322,7,FALSE)</f>
        <v>0</v>
      </c>
      <c r="J305" s="1">
        <f>VLOOKUP(B305,'Razzball Projections'!$B$2:$W$322,8,FALSE)</f>
        <v>0</v>
      </c>
      <c r="K305" s="1">
        <f>VLOOKUP(B305,'Razzball Projections'!$B$2:$W$322,9,FALSE)</f>
        <v>0</v>
      </c>
      <c r="L305" s="1">
        <f>VLOOKUP(B305,'Razzball Projections'!$B$2:$W$322,10,FALSE)</f>
        <v>0</v>
      </c>
      <c r="M305" s="1">
        <f>VLOOKUP(B305,'Razzball Projections'!$B$2:$W$322,11,FALSE)</f>
        <v>0</v>
      </c>
      <c r="N305" s="1">
        <f>VLOOKUP(B305,'Razzball Projections'!$B$2:$W$322,12,FALSE)</f>
        <v>0</v>
      </c>
      <c r="O305" s="1">
        <f>VLOOKUP(B305,'Razzball Projections'!$B$2:$W$322,13,FALSE)</f>
        <v>0</v>
      </c>
      <c r="P305" s="1">
        <f>VLOOKUP(B305,'Razzball Projections'!$B$2:$W$322,14,FALSE)</f>
        <v>0</v>
      </c>
      <c r="Q305" s="1">
        <f>VLOOKUP(B305,'Razzball Projections'!$B$2:$W$322,15,FALSE)</f>
        <v>0</v>
      </c>
      <c r="R305" s="1">
        <f>VLOOKUP(B305,'Razzball Projections'!$B$2:$W$322,16,FALSE)</f>
        <v>0</v>
      </c>
      <c r="S305" s="8">
        <f>VLOOKUP(B305,'Razzball Projections'!$B$2:$W$322,17,FALSE)</f>
        <v>161.54</v>
      </c>
      <c r="T305" s="8">
        <f>VLOOKUP(B305,'Razzball Projections'!$B$2:$W$322,18,FALSE)</f>
        <v>161.54</v>
      </c>
      <c r="U305" s="8">
        <f>VLOOKUP(B305,'Razzball Projections'!$B$2:$W$322,19,FALSE)</f>
        <v>161.54</v>
      </c>
      <c r="V305" s="7">
        <f>VLOOKUP(B305,'Razzball Projections'!$B$2:$W$322,20,FALSE)</f>
        <v>2</v>
      </c>
      <c r="W305" s="7">
        <f>VLOOKUP(B305,'Razzball Projections'!$B$2:$W$322,21,FALSE)</f>
        <v>2</v>
      </c>
      <c r="X305" s="7">
        <f>VLOOKUP(B305,'Razzball Projections'!$B$2:$W$322,22,FALSE)</f>
        <v>2</v>
      </c>
    </row>
    <row r="306" spans="1:24">
      <c r="A306" s="6">
        <v>304</v>
      </c>
      <c r="B306" s="3" t="str">
        <f>'Razzball Projections'!B305</f>
        <v>New England Patriots (DST)</v>
      </c>
      <c r="C306" s="1" t="str">
        <f>VLOOKUP(B306,'Razzball Projections'!$B$2:$W$322,2,FALSE)</f>
        <v>DST</v>
      </c>
      <c r="D306" s="1" t="str">
        <f>VLOOKUP(B306,'Razzball Projections'!$B$2:$W$322,3,FALSE)</f>
        <v>NE</v>
      </c>
      <c r="E306" s="4">
        <f>VLOOKUP(B306,'Cheat Sheet'!$B$3:$E$323,4,FALSE)</f>
        <v>0</v>
      </c>
      <c r="F306" s="1">
        <f>VLOOKUP(B306,'Razzball Projections'!$B$2:$W$322,4,FALSE)</f>
        <v>0</v>
      </c>
      <c r="G306" s="1">
        <f>VLOOKUP(B306,'Razzball Projections'!$B$2:$W$322,5,FALSE)</f>
        <v>0</v>
      </c>
      <c r="H306" s="1">
        <f>VLOOKUP(B306,'Razzball Projections'!$B$2:$W$322,6,FALSE)</f>
        <v>0</v>
      </c>
      <c r="I306" s="1">
        <f>VLOOKUP(B306,'Razzball Projections'!$B$2:$W$322,7,FALSE)</f>
        <v>0</v>
      </c>
      <c r="J306" s="1">
        <f>VLOOKUP(B306,'Razzball Projections'!$B$2:$W$322,8,FALSE)</f>
        <v>0</v>
      </c>
      <c r="K306" s="1">
        <f>VLOOKUP(B306,'Razzball Projections'!$B$2:$W$322,9,FALSE)</f>
        <v>0</v>
      </c>
      <c r="L306" s="1">
        <f>VLOOKUP(B306,'Razzball Projections'!$B$2:$W$322,10,FALSE)</f>
        <v>0</v>
      </c>
      <c r="M306" s="1">
        <f>VLOOKUP(B306,'Razzball Projections'!$B$2:$W$322,11,FALSE)</f>
        <v>0</v>
      </c>
      <c r="N306" s="1">
        <f>VLOOKUP(B306,'Razzball Projections'!$B$2:$W$322,12,FALSE)</f>
        <v>0</v>
      </c>
      <c r="O306" s="1">
        <f>VLOOKUP(B306,'Razzball Projections'!$B$2:$W$322,13,FALSE)</f>
        <v>0</v>
      </c>
      <c r="P306" s="1">
        <f>VLOOKUP(B306,'Razzball Projections'!$B$2:$W$322,14,FALSE)</f>
        <v>0</v>
      </c>
      <c r="Q306" s="1">
        <f>VLOOKUP(B306,'Razzball Projections'!$B$2:$W$322,15,FALSE)</f>
        <v>0</v>
      </c>
      <c r="R306" s="1">
        <f>VLOOKUP(B306,'Razzball Projections'!$B$2:$W$322,16,FALSE)</f>
        <v>0</v>
      </c>
      <c r="S306" s="8">
        <f>VLOOKUP(B306,'Razzball Projections'!$B$2:$W$322,17,FALSE)</f>
        <v>139.53</v>
      </c>
      <c r="T306" s="8">
        <f>VLOOKUP(B306,'Razzball Projections'!$B$2:$W$322,18,FALSE)</f>
        <v>139.53</v>
      </c>
      <c r="U306" s="8">
        <f>VLOOKUP(B306,'Razzball Projections'!$B$2:$W$322,19,FALSE)</f>
        <v>139.53</v>
      </c>
      <c r="V306" s="7">
        <f>VLOOKUP(B306,'Razzball Projections'!$B$2:$W$322,20,FALSE)</f>
        <v>1</v>
      </c>
      <c r="W306" s="7">
        <f>VLOOKUP(B306,'Razzball Projections'!$B$2:$W$322,21,FALSE)</f>
        <v>1</v>
      </c>
      <c r="X306" s="7">
        <f>VLOOKUP(B306,'Razzball Projections'!$B$2:$W$322,22,FALSE)</f>
        <v>1</v>
      </c>
    </row>
    <row r="307" spans="1:24">
      <c r="A307" s="6">
        <v>305</v>
      </c>
      <c r="B307" s="3" t="str">
        <f>'Razzball Projections'!B306</f>
        <v>Chicago Bears (DST)</v>
      </c>
      <c r="C307" s="1" t="str">
        <f>VLOOKUP(B307,'Razzball Projections'!$B$2:$W$322,2,FALSE)</f>
        <v>DST</v>
      </c>
      <c r="D307" s="1" t="str">
        <f>VLOOKUP(B307,'Razzball Projections'!$B$2:$W$322,3,FALSE)</f>
        <v>CHI</v>
      </c>
      <c r="E307" s="4">
        <f>VLOOKUP(B307,'Cheat Sheet'!$B$3:$E$323,4,FALSE)</f>
        <v>0</v>
      </c>
      <c r="F307" s="1">
        <f>VLOOKUP(B307,'Razzball Projections'!$B$2:$W$322,4,FALSE)</f>
        <v>0</v>
      </c>
      <c r="G307" s="1">
        <f>VLOOKUP(B307,'Razzball Projections'!$B$2:$W$322,5,FALSE)</f>
        <v>0</v>
      </c>
      <c r="H307" s="1">
        <f>VLOOKUP(B307,'Razzball Projections'!$B$2:$W$322,6,FALSE)</f>
        <v>0</v>
      </c>
      <c r="I307" s="1">
        <f>VLOOKUP(B307,'Razzball Projections'!$B$2:$W$322,7,FALSE)</f>
        <v>0</v>
      </c>
      <c r="J307" s="1">
        <f>VLOOKUP(B307,'Razzball Projections'!$B$2:$W$322,8,FALSE)</f>
        <v>0</v>
      </c>
      <c r="K307" s="1">
        <f>VLOOKUP(B307,'Razzball Projections'!$B$2:$W$322,9,FALSE)</f>
        <v>0</v>
      </c>
      <c r="L307" s="1">
        <f>VLOOKUP(B307,'Razzball Projections'!$B$2:$W$322,10,FALSE)</f>
        <v>0</v>
      </c>
      <c r="M307" s="1">
        <f>VLOOKUP(B307,'Razzball Projections'!$B$2:$W$322,11,FALSE)</f>
        <v>0</v>
      </c>
      <c r="N307" s="1">
        <f>VLOOKUP(B307,'Razzball Projections'!$B$2:$W$322,12,FALSE)</f>
        <v>0</v>
      </c>
      <c r="O307" s="1">
        <f>VLOOKUP(B307,'Razzball Projections'!$B$2:$W$322,13,FALSE)</f>
        <v>0</v>
      </c>
      <c r="P307" s="1">
        <f>VLOOKUP(B307,'Razzball Projections'!$B$2:$W$322,14,FALSE)</f>
        <v>0</v>
      </c>
      <c r="Q307" s="1">
        <f>VLOOKUP(B307,'Razzball Projections'!$B$2:$W$322,15,FALSE)</f>
        <v>0</v>
      </c>
      <c r="R307" s="1">
        <f>VLOOKUP(B307,'Razzball Projections'!$B$2:$W$322,16,FALSE)</f>
        <v>0</v>
      </c>
      <c r="S307" s="8">
        <f>VLOOKUP(B307,'Razzball Projections'!$B$2:$W$322,17,FALSE)</f>
        <v>111.48</v>
      </c>
      <c r="T307" s="8">
        <f>VLOOKUP(B307,'Razzball Projections'!$B$2:$W$322,18,FALSE)</f>
        <v>111.48</v>
      </c>
      <c r="U307" s="8">
        <f>VLOOKUP(B307,'Razzball Projections'!$B$2:$W$322,19,FALSE)</f>
        <v>111.48</v>
      </c>
      <c r="V307" s="7">
        <f>VLOOKUP(B307,'Razzball Projections'!$B$2:$W$322,20,FALSE)</f>
        <v>1</v>
      </c>
      <c r="W307" s="7">
        <f>VLOOKUP(B307,'Razzball Projections'!$B$2:$W$322,21,FALSE)</f>
        <v>1</v>
      </c>
      <c r="X307" s="7">
        <f>VLOOKUP(B307,'Razzball Projections'!$B$2:$W$322,22,FALSE)</f>
        <v>1</v>
      </c>
    </row>
    <row r="308" spans="1:24">
      <c r="A308" s="6">
        <v>306</v>
      </c>
      <c r="B308" s="3" t="str">
        <f>'Razzball Projections'!B307</f>
        <v>Stephen Gostkowski</v>
      </c>
      <c r="C308" s="1" t="str">
        <f>VLOOKUP(B308,'Razzball Projections'!$B$2:$W$322,2,FALSE)</f>
        <v>K</v>
      </c>
      <c r="D308" s="1" t="str">
        <f>VLOOKUP(B308,'Razzball Projections'!$B$2:$W$322,3,FALSE)</f>
        <v>NE</v>
      </c>
      <c r="E308" s="4">
        <f>VLOOKUP(B308,'Cheat Sheet'!$B$3:$E$323,4,FALSE)</f>
        <v>0</v>
      </c>
      <c r="F308" s="1">
        <f>VLOOKUP(B308,'Razzball Projections'!$B$2:$W$322,4,FALSE)</f>
        <v>0</v>
      </c>
      <c r="G308" s="1">
        <f>VLOOKUP(B308,'Razzball Projections'!$B$2:$W$322,5,FALSE)</f>
        <v>0</v>
      </c>
      <c r="H308" s="1">
        <f>VLOOKUP(B308,'Razzball Projections'!$B$2:$W$322,6,FALSE)</f>
        <v>0</v>
      </c>
      <c r="I308" s="1">
        <f>VLOOKUP(B308,'Razzball Projections'!$B$2:$W$322,7,FALSE)</f>
        <v>0</v>
      </c>
      <c r="J308" s="1">
        <f>VLOOKUP(B308,'Razzball Projections'!$B$2:$W$322,8,FALSE)</f>
        <v>0</v>
      </c>
      <c r="K308" s="1">
        <f>VLOOKUP(B308,'Razzball Projections'!$B$2:$W$322,9,FALSE)</f>
        <v>0</v>
      </c>
      <c r="L308" s="1">
        <f>VLOOKUP(B308,'Razzball Projections'!$B$2:$W$322,10,FALSE)</f>
        <v>0</v>
      </c>
      <c r="M308" s="1">
        <f>VLOOKUP(B308,'Razzball Projections'!$B$2:$W$322,11,FALSE)</f>
        <v>0</v>
      </c>
      <c r="N308" s="1">
        <f>VLOOKUP(B308,'Razzball Projections'!$B$2:$W$322,12,FALSE)</f>
        <v>0</v>
      </c>
      <c r="O308" s="1">
        <f>VLOOKUP(B308,'Razzball Projections'!$B$2:$W$322,13,FALSE)</f>
        <v>0</v>
      </c>
      <c r="P308" s="1">
        <f>VLOOKUP(B308,'Razzball Projections'!$B$2:$W$322,14,FALSE)</f>
        <v>0</v>
      </c>
      <c r="Q308" s="1">
        <f>VLOOKUP(B308,'Razzball Projections'!$B$2:$W$322,15,FALSE)</f>
        <v>0</v>
      </c>
      <c r="R308" s="1">
        <f>VLOOKUP(B308,'Razzball Projections'!$B$2:$W$322,16,FALSE)</f>
        <v>0</v>
      </c>
      <c r="S308" s="8">
        <f>VLOOKUP(B308,'Razzball Projections'!$B$2:$W$322,17,FALSE)</f>
        <v>2.4</v>
      </c>
      <c r="T308" s="8">
        <f>VLOOKUP(B308,'Razzball Projections'!$B$2:$W$322,18,FALSE)</f>
        <v>2.4</v>
      </c>
      <c r="U308" s="8">
        <f>VLOOKUP(B308,'Razzball Projections'!$B$2:$W$322,19,FALSE)</f>
        <v>2.4</v>
      </c>
      <c r="V308" s="7">
        <f>VLOOKUP(B308,'Razzball Projections'!$B$2:$W$322,20,FALSE)</f>
        <v>1</v>
      </c>
      <c r="W308" s="7">
        <f>VLOOKUP(B308,'Razzball Projections'!$B$2:$W$322,21,FALSE)</f>
        <v>1</v>
      </c>
      <c r="X308" s="7">
        <f>VLOOKUP(B308,'Razzball Projections'!$B$2:$W$322,22,FALSE)</f>
        <v>1</v>
      </c>
    </row>
    <row r="309" spans="1:24">
      <c r="A309" s="6">
        <v>307</v>
      </c>
      <c r="B309" s="3" t="str">
        <f>'Razzball Projections'!B308</f>
        <v>Phil Dawson</v>
      </c>
      <c r="C309" s="1" t="str">
        <f>VLOOKUP(B309,'Razzball Projections'!$B$2:$W$322,2,FALSE)</f>
        <v>K</v>
      </c>
      <c r="D309" s="1" t="str">
        <f>VLOOKUP(B309,'Razzball Projections'!$B$2:$W$322,3,FALSE)</f>
        <v>SF</v>
      </c>
      <c r="E309" s="4">
        <f>VLOOKUP(B309,'Cheat Sheet'!$B$3:$E$323,4,FALSE)</f>
        <v>0</v>
      </c>
      <c r="F309" s="1">
        <f>VLOOKUP(B309,'Razzball Projections'!$B$2:$W$322,4,FALSE)</f>
        <v>0</v>
      </c>
      <c r="G309" s="1">
        <f>VLOOKUP(B309,'Razzball Projections'!$B$2:$W$322,5,FALSE)</f>
        <v>0</v>
      </c>
      <c r="H309" s="1">
        <f>VLOOKUP(B309,'Razzball Projections'!$B$2:$W$322,6,FALSE)</f>
        <v>0</v>
      </c>
      <c r="I309" s="1">
        <f>VLOOKUP(B309,'Razzball Projections'!$B$2:$W$322,7,FALSE)</f>
        <v>0</v>
      </c>
      <c r="J309" s="1">
        <f>VLOOKUP(B309,'Razzball Projections'!$B$2:$W$322,8,FALSE)</f>
        <v>0</v>
      </c>
      <c r="K309" s="1">
        <f>VLOOKUP(B309,'Razzball Projections'!$B$2:$W$322,9,FALSE)</f>
        <v>0</v>
      </c>
      <c r="L309" s="1">
        <f>VLOOKUP(B309,'Razzball Projections'!$B$2:$W$322,10,FALSE)</f>
        <v>0</v>
      </c>
      <c r="M309" s="1">
        <f>VLOOKUP(B309,'Razzball Projections'!$B$2:$W$322,11,FALSE)</f>
        <v>0</v>
      </c>
      <c r="N309" s="1">
        <f>VLOOKUP(B309,'Razzball Projections'!$B$2:$W$322,12,FALSE)</f>
        <v>0</v>
      </c>
      <c r="O309" s="1">
        <f>VLOOKUP(B309,'Razzball Projections'!$B$2:$W$322,13,FALSE)</f>
        <v>0</v>
      </c>
      <c r="P309" s="1">
        <f>VLOOKUP(B309,'Razzball Projections'!$B$2:$W$322,14,FALSE)</f>
        <v>0</v>
      </c>
      <c r="Q309" s="1">
        <f>VLOOKUP(B309,'Razzball Projections'!$B$2:$W$322,15,FALSE)</f>
        <v>0</v>
      </c>
      <c r="R309" s="1">
        <f>VLOOKUP(B309,'Razzball Projections'!$B$2:$W$322,16,FALSE)</f>
        <v>0</v>
      </c>
      <c r="S309" s="8">
        <f>VLOOKUP(B309,'Razzball Projections'!$B$2:$W$322,17,FALSE)</f>
        <v>3.24</v>
      </c>
      <c r="T309" s="8">
        <f>VLOOKUP(B309,'Razzball Projections'!$B$2:$W$322,18,FALSE)</f>
        <v>3.24</v>
      </c>
      <c r="U309" s="8">
        <f>VLOOKUP(B309,'Razzball Projections'!$B$2:$W$322,19,FALSE)</f>
        <v>3.24</v>
      </c>
      <c r="V309" s="7">
        <f>VLOOKUP(B309,'Razzball Projections'!$B$2:$W$322,20,FALSE)</f>
        <v>1</v>
      </c>
      <c r="W309" s="7">
        <f>VLOOKUP(B309,'Razzball Projections'!$B$2:$W$322,21,FALSE)</f>
        <v>1</v>
      </c>
      <c r="X309" s="7">
        <f>VLOOKUP(B309,'Razzball Projections'!$B$2:$W$322,22,FALSE)</f>
        <v>1</v>
      </c>
    </row>
    <row r="310" spans="1:24">
      <c r="A310" s="6">
        <v>308</v>
      </c>
      <c r="B310" s="3" t="str">
        <f>'Razzball Projections'!B309</f>
        <v>Green Bay Packers (DST)</v>
      </c>
      <c r="C310" s="1" t="str">
        <f>VLOOKUP(B310,'Razzball Projections'!$B$2:$W$322,2,FALSE)</f>
        <v>DST</v>
      </c>
      <c r="D310" s="1" t="str">
        <f>VLOOKUP(B310,'Razzball Projections'!$B$2:$W$322,3,FALSE)</f>
        <v>GB</v>
      </c>
      <c r="E310" s="4">
        <f>VLOOKUP(B310,'Cheat Sheet'!$B$3:$E$323,4,FALSE)</f>
        <v>0</v>
      </c>
      <c r="F310" s="1">
        <f>VLOOKUP(B310,'Razzball Projections'!$B$2:$W$322,4,FALSE)</f>
        <v>0</v>
      </c>
      <c r="G310" s="1">
        <f>VLOOKUP(B310,'Razzball Projections'!$B$2:$W$322,5,FALSE)</f>
        <v>0</v>
      </c>
      <c r="H310" s="1">
        <f>VLOOKUP(B310,'Razzball Projections'!$B$2:$W$322,6,FALSE)</f>
        <v>0</v>
      </c>
      <c r="I310" s="1">
        <f>VLOOKUP(B310,'Razzball Projections'!$B$2:$W$322,7,FALSE)</f>
        <v>0</v>
      </c>
      <c r="J310" s="1">
        <f>VLOOKUP(B310,'Razzball Projections'!$B$2:$W$322,8,FALSE)</f>
        <v>0</v>
      </c>
      <c r="K310" s="1">
        <f>VLOOKUP(B310,'Razzball Projections'!$B$2:$W$322,9,FALSE)</f>
        <v>0</v>
      </c>
      <c r="L310" s="1">
        <f>VLOOKUP(B310,'Razzball Projections'!$B$2:$W$322,10,FALSE)</f>
        <v>0</v>
      </c>
      <c r="M310" s="1">
        <f>VLOOKUP(B310,'Razzball Projections'!$B$2:$W$322,11,FALSE)</f>
        <v>0</v>
      </c>
      <c r="N310" s="1">
        <f>VLOOKUP(B310,'Razzball Projections'!$B$2:$W$322,12,FALSE)</f>
        <v>0</v>
      </c>
      <c r="O310" s="1">
        <f>VLOOKUP(B310,'Razzball Projections'!$B$2:$W$322,13,FALSE)</f>
        <v>0</v>
      </c>
      <c r="P310" s="1">
        <f>VLOOKUP(B310,'Razzball Projections'!$B$2:$W$322,14,FALSE)</f>
        <v>0</v>
      </c>
      <c r="Q310" s="1">
        <f>VLOOKUP(B310,'Razzball Projections'!$B$2:$W$322,15,FALSE)</f>
        <v>0</v>
      </c>
      <c r="R310" s="1">
        <f>VLOOKUP(B310,'Razzball Projections'!$B$2:$W$322,16,FALSE)</f>
        <v>0</v>
      </c>
      <c r="S310" s="8">
        <f>VLOOKUP(B310,'Razzball Projections'!$B$2:$W$322,17,FALSE)</f>
        <v>106.85</v>
      </c>
      <c r="T310" s="8">
        <f>VLOOKUP(B310,'Razzball Projections'!$B$2:$W$322,18,FALSE)</f>
        <v>106.85</v>
      </c>
      <c r="U310" s="8">
        <f>VLOOKUP(B310,'Razzball Projections'!$B$2:$W$322,19,FALSE)</f>
        <v>106.85</v>
      </c>
      <c r="V310" s="7">
        <f>VLOOKUP(B310,'Razzball Projections'!$B$2:$W$322,20,FALSE)</f>
        <v>1</v>
      </c>
      <c r="W310" s="7">
        <f>VLOOKUP(B310,'Razzball Projections'!$B$2:$W$322,21,FALSE)</f>
        <v>1</v>
      </c>
      <c r="X310" s="7">
        <f>VLOOKUP(B310,'Razzball Projections'!$B$2:$W$322,22,FALSE)</f>
        <v>1</v>
      </c>
    </row>
    <row r="311" spans="1:24">
      <c r="A311" s="6">
        <v>309</v>
      </c>
      <c r="B311" s="3" t="str">
        <f>'Razzball Projections'!B310</f>
        <v>Justin Tucker</v>
      </c>
      <c r="C311" s="1" t="str">
        <f>VLOOKUP(B311,'Razzball Projections'!$B$2:$W$322,2,FALSE)</f>
        <v>K</v>
      </c>
      <c r="D311" s="1" t="str">
        <f>VLOOKUP(B311,'Razzball Projections'!$B$2:$W$322,3,FALSE)</f>
        <v>BAL</v>
      </c>
      <c r="E311" s="4">
        <f>VLOOKUP(B311,'Cheat Sheet'!$B$3:$E$323,4,FALSE)</f>
        <v>0</v>
      </c>
      <c r="F311" s="1">
        <f>VLOOKUP(B311,'Razzball Projections'!$B$2:$W$322,4,FALSE)</f>
        <v>0</v>
      </c>
      <c r="G311" s="1">
        <f>VLOOKUP(B311,'Razzball Projections'!$B$2:$W$322,5,FALSE)</f>
        <v>0</v>
      </c>
      <c r="H311" s="1">
        <f>VLOOKUP(B311,'Razzball Projections'!$B$2:$W$322,6,FALSE)</f>
        <v>0</v>
      </c>
      <c r="I311" s="1">
        <f>VLOOKUP(B311,'Razzball Projections'!$B$2:$W$322,7,FALSE)</f>
        <v>0</v>
      </c>
      <c r="J311" s="1">
        <f>VLOOKUP(B311,'Razzball Projections'!$B$2:$W$322,8,FALSE)</f>
        <v>0</v>
      </c>
      <c r="K311" s="1">
        <f>VLOOKUP(B311,'Razzball Projections'!$B$2:$W$322,9,FALSE)</f>
        <v>0</v>
      </c>
      <c r="L311" s="1">
        <f>VLOOKUP(B311,'Razzball Projections'!$B$2:$W$322,10,FALSE)</f>
        <v>0</v>
      </c>
      <c r="M311" s="1">
        <f>VLOOKUP(B311,'Razzball Projections'!$B$2:$W$322,11,FALSE)</f>
        <v>0</v>
      </c>
      <c r="N311" s="1">
        <f>VLOOKUP(B311,'Razzball Projections'!$B$2:$W$322,12,FALSE)</f>
        <v>0</v>
      </c>
      <c r="O311" s="1">
        <f>VLOOKUP(B311,'Razzball Projections'!$B$2:$W$322,13,FALSE)</f>
        <v>0</v>
      </c>
      <c r="P311" s="1">
        <f>VLOOKUP(B311,'Razzball Projections'!$B$2:$W$322,14,FALSE)</f>
        <v>0</v>
      </c>
      <c r="Q311" s="1">
        <f>VLOOKUP(B311,'Razzball Projections'!$B$2:$W$322,15,FALSE)</f>
        <v>0</v>
      </c>
      <c r="R311" s="1">
        <f>VLOOKUP(B311,'Razzball Projections'!$B$2:$W$322,16,FALSE)</f>
        <v>0</v>
      </c>
      <c r="S311" s="8">
        <f>VLOOKUP(B311,'Razzball Projections'!$B$2:$W$322,17,FALSE)</f>
        <v>3.05</v>
      </c>
      <c r="T311" s="8">
        <f>VLOOKUP(B311,'Razzball Projections'!$B$2:$W$322,18,FALSE)</f>
        <v>3.05</v>
      </c>
      <c r="U311" s="8">
        <f>VLOOKUP(B311,'Razzball Projections'!$B$2:$W$322,19,FALSE)</f>
        <v>3.05</v>
      </c>
      <c r="V311" s="7">
        <f>VLOOKUP(B311,'Razzball Projections'!$B$2:$W$322,20,FALSE)</f>
        <v>1</v>
      </c>
      <c r="W311" s="7">
        <f>VLOOKUP(B311,'Razzball Projections'!$B$2:$W$322,21,FALSE)</f>
        <v>1</v>
      </c>
      <c r="X311" s="7">
        <f>VLOOKUP(B311,'Razzball Projections'!$B$2:$W$322,22,FALSE)</f>
        <v>1</v>
      </c>
    </row>
    <row r="312" spans="1:24">
      <c r="A312" s="6">
        <v>310</v>
      </c>
      <c r="B312" s="3" t="str">
        <f>'Razzball Projections'!B311</f>
        <v>Matt Prater</v>
      </c>
      <c r="C312" s="1" t="str">
        <f>VLOOKUP(B312,'Razzball Projections'!$B$2:$W$322,2,FALSE)</f>
        <v>K</v>
      </c>
      <c r="D312" s="1" t="str">
        <f>VLOOKUP(B312,'Razzball Projections'!$B$2:$W$322,3,FALSE)</f>
        <v>DEN</v>
      </c>
      <c r="E312" s="4">
        <f>VLOOKUP(B312,'Cheat Sheet'!$B$3:$E$323,4,FALSE)</f>
        <v>0</v>
      </c>
      <c r="F312" s="1">
        <f>VLOOKUP(B312,'Razzball Projections'!$B$2:$W$322,4,FALSE)</f>
        <v>0</v>
      </c>
      <c r="G312" s="1">
        <f>VLOOKUP(B312,'Razzball Projections'!$B$2:$W$322,5,FALSE)</f>
        <v>0</v>
      </c>
      <c r="H312" s="1">
        <f>VLOOKUP(B312,'Razzball Projections'!$B$2:$W$322,6,FALSE)</f>
        <v>0</v>
      </c>
      <c r="I312" s="1">
        <f>VLOOKUP(B312,'Razzball Projections'!$B$2:$W$322,7,FALSE)</f>
        <v>0</v>
      </c>
      <c r="J312" s="1">
        <f>VLOOKUP(B312,'Razzball Projections'!$B$2:$W$322,8,FALSE)</f>
        <v>0</v>
      </c>
      <c r="K312" s="1">
        <f>VLOOKUP(B312,'Razzball Projections'!$B$2:$W$322,9,FALSE)</f>
        <v>0</v>
      </c>
      <c r="L312" s="1">
        <f>VLOOKUP(B312,'Razzball Projections'!$B$2:$W$322,10,FALSE)</f>
        <v>0</v>
      </c>
      <c r="M312" s="1">
        <f>VLOOKUP(B312,'Razzball Projections'!$B$2:$W$322,11,FALSE)</f>
        <v>0</v>
      </c>
      <c r="N312" s="1">
        <f>VLOOKUP(B312,'Razzball Projections'!$B$2:$W$322,12,FALSE)</f>
        <v>0</v>
      </c>
      <c r="O312" s="1">
        <f>VLOOKUP(B312,'Razzball Projections'!$B$2:$W$322,13,FALSE)</f>
        <v>0</v>
      </c>
      <c r="P312" s="1">
        <f>VLOOKUP(B312,'Razzball Projections'!$B$2:$W$322,14,FALSE)</f>
        <v>0</v>
      </c>
      <c r="Q312" s="1">
        <f>VLOOKUP(B312,'Razzball Projections'!$B$2:$W$322,15,FALSE)</f>
        <v>0</v>
      </c>
      <c r="R312" s="1">
        <f>VLOOKUP(B312,'Razzball Projections'!$B$2:$W$322,16,FALSE)</f>
        <v>0</v>
      </c>
      <c r="S312" s="8">
        <f>VLOOKUP(B312,'Razzball Projections'!$B$2:$W$322,17,FALSE)</f>
        <v>2.54</v>
      </c>
      <c r="T312" s="8">
        <f>VLOOKUP(B312,'Razzball Projections'!$B$2:$W$322,18,FALSE)</f>
        <v>2.54</v>
      </c>
      <c r="U312" s="8">
        <f>VLOOKUP(B312,'Razzball Projections'!$B$2:$W$322,19,FALSE)</f>
        <v>2.54</v>
      </c>
      <c r="V312" s="7">
        <f>VLOOKUP(B312,'Razzball Projections'!$B$2:$W$322,20,FALSE)</f>
        <v>1</v>
      </c>
      <c r="W312" s="7">
        <f>VLOOKUP(B312,'Razzball Projections'!$B$2:$W$322,21,FALSE)</f>
        <v>1</v>
      </c>
      <c r="X312" s="7">
        <f>VLOOKUP(B312,'Razzball Projections'!$B$2:$W$322,22,FALSE)</f>
        <v>1</v>
      </c>
    </row>
    <row r="313" spans="1:24">
      <c r="A313" s="6">
        <v>311</v>
      </c>
      <c r="B313" s="3" t="str">
        <f>'Razzball Projections'!B312</f>
        <v>Mason Crosby</v>
      </c>
      <c r="C313" s="1" t="str">
        <f>VLOOKUP(B313,'Razzball Projections'!$B$2:$W$322,2,FALSE)</f>
        <v>K</v>
      </c>
      <c r="D313" s="1" t="str">
        <f>VLOOKUP(B313,'Razzball Projections'!$B$2:$W$322,3,FALSE)</f>
        <v>GB</v>
      </c>
      <c r="E313" s="4">
        <f>VLOOKUP(B313,'Cheat Sheet'!$B$3:$E$323,4,FALSE)</f>
        <v>0</v>
      </c>
      <c r="F313" s="1">
        <f>VLOOKUP(B313,'Razzball Projections'!$B$2:$W$322,4,FALSE)</f>
        <v>0</v>
      </c>
      <c r="G313" s="1">
        <f>VLOOKUP(B313,'Razzball Projections'!$B$2:$W$322,5,FALSE)</f>
        <v>0</v>
      </c>
      <c r="H313" s="1">
        <f>VLOOKUP(B313,'Razzball Projections'!$B$2:$W$322,6,FALSE)</f>
        <v>0</v>
      </c>
      <c r="I313" s="1">
        <f>VLOOKUP(B313,'Razzball Projections'!$B$2:$W$322,7,FALSE)</f>
        <v>0</v>
      </c>
      <c r="J313" s="1">
        <f>VLOOKUP(B313,'Razzball Projections'!$B$2:$W$322,8,FALSE)</f>
        <v>0</v>
      </c>
      <c r="K313" s="1">
        <f>VLOOKUP(B313,'Razzball Projections'!$B$2:$W$322,9,FALSE)</f>
        <v>0</v>
      </c>
      <c r="L313" s="1">
        <f>VLOOKUP(B313,'Razzball Projections'!$B$2:$W$322,10,FALSE)</f>
        <v>0</v>
      </c>
      <c r="M313" s="1">
        <f>VLOOKUP(B313,'Razzball Projections'!$B$2:$W$322,11,FALSE)</f>
        <v>0</v>
      </c>
      <c r="N313" s="1">
        <f>VLOOKUP(B313,'Razzball Projections'!$B$2:$W$322,12,FALSE)</f>
        <v>0</v>
      </c>
      <c r="O313" s="1">
        <f>VLOOKUP(B313,'Razzball Projections'!$B$2:$W$322,13,FALSE)</f>
        <v>0</v>
      </c>
      <c r="P313" s="1">
        <f>VLOOKUP(B313,'Razzball Projections'!$B$2:$W$322,14,FALSE)</f>
        <v>0</v>
      </c>
      <c r="Q313" s="1">
        <f>VLOOKUP(B313,'Razzball Projections'!$B$2:$W$322,15,FALSE)</f>
        <v>0</v>
      </c>
      <c r="R313" s="1">
        <f>VLOOKUP(B313,'Razzball Projections'!$B$2:$W$322,16,FALSE)</f>
        <v>0</v>
      </c>
      <c r="S313" s="8">
        <f>VLOOKUP(B313,'Razzball Projections'!$B$2:$W$322,17,FALSE)</f>
        <v>3.04</v>
      </c>
      <c r="T313" s="8">
        <f>VLOOKUP(B313,'Razzball Projections'!$B$2:$W$322,18,FALSE)</f>
        <v>3.04</v>
      </c>
      <c r="U313" s="8">
        <f>VLOOKUP(B313,'Razzball Projections'!$B$2:$W$322,19,FALSE)</f>
        <v>3.04</v>
      </c>
      <c r="V313" s="7">
        <f>VLOOKUP(B313,'Razzball Projections'!$B$2:$W$322,20,FALSE)</f>
        <v>1</v>
      </c>
      <c r="W313" s="7">
        <f>VLOOKUP(B313,'Razzball Projections'!$B$2:$W$322,21,FALSE)</f>
        <v>1</v>
      </c>
      <c r="X313" s="7">
        <f>VLOOKUP(B313,'Razzball Projections'!$B$2:$W$322,22,FALSE)</f>
        <v>1</v>
      </c>
    </row>
    <row r="314" spans="1:24">
      <c r="A314" s="6">
        <v>312</v>
      </c>
      <c r="B314" s="3" t="str">
        <f>'Razzball Projections'!B313</f>
        <v>Steven Hauschka</v>
      </c>
      <c r="C314" s="1" t="str">
        <f>VLOOKUP(B314,'Razzball Projections'!$B$2:$W$322,2,FALSE)</f>
        <v>K</v>
      </c>
      <c r="D314" s="1" t="str">
        <f>VLOOKUP(B314,'Razzball Projections'!$B$2:$W$322,3,FALSE)</f>
        <v>SEA</v>
      </c>
      <c r="E314" s="4">
        <f>VLOOKUP(B314,'Cheat Sheet'!$B$3:$E$323,4,FALSE)</f>
        <v>0</v>
      </c>
      <c r="F314" s="1">
        <f>VLOOKUP(B314,'Razzball Projections'!$B$2:$W$322,4,FALSE)</f>
        <v>0</v>
      </c>
      <c r="G314" s="1">
        <f>VLOOKUP(B314,'Razzball Projections'!$B$2:$W$322,5,FALSE)</f>
        <v>0</v>
      </c>
      <c r="H314" s="1">
        <f>VLOOKUP(B314,'Razzball Projections'!$B$2:$W$322,6,FALSE)</f>
        <v>0</v>
      </c>
      <c r="I314" s="1">
        <f>VLOOKUP(B314,'Razzball Projections'!$B$2:$W$322,7,FALSE)</f>
        <v>0</v>
      </c>
      <c r="J314" s="1">
        <f>VLOOKUP(B314,'Razzball Projections'!$B$2:$W$322,8,FALSE)</f>
        <v>0</v>
      </c>
      <c r="K314" s="1">
        <f>VLOOKUP(B314,'Razzball Projections'!$B$2:$W$322,9,FALSE)</f>
        <v>0</v>
      </c>
      <c r="L314" s="1">
        <f>VLOOKUP(B314,'Razzball Projections'!$B$2:$W$322,10,FALSE)</f>
        <v>0</v>
      </c>
      <c r="M314" s="1">
        <f>VLOOKUP(B314,'Razzball Projections'!$B$2:$W$322,11,FALSE)</f>
        <v>0</v>
      </c>
      <c r="N314" s="1">
        <f>VLOOKUP(B314,'Razzball Projections'!$B$2:$W$322,12,FALSE)</f>
        <v>0</v>
      </c>
      <c r="O314" s="1">
        <f>VLOOKUP(B314,'Razzball Projections'!$B$2:$W$322,13,FALSE)</f>
        <v>0</v>
      </c>
      <c r="P314" s="1">
        <f>VLOOKUP(B314,'Razzball Projections'!$B$2:$W$322,14,FALSE)</f>
        <v>0</v>
      </c>
      <c r="Q314" s="1">
        <f>VLOOKUP(B314,'Razzball Projections'!$B$2:$W$322,15,FALSE)</f>
        <v>0</v>
      </c>
      <c r="R314" s="1">
        <f>VLOOKUP(B314,'Razzball Projections'!$B$2:$W$322,16,FALSE)</f>
        <v>0</v>
      </c>
      <c r="S314" s="8">
        <f>VLOOKUP(B314,'Razzball Projections'!$B$2:$W$322,17,FALSE)</f>
        <v>1.75</v>
      </c>
      <c r="T314" s="8">
        <f>VLOOKUP(B314,'Razzball Projections'!$B$2:$W$322,18,FALSE)</f>
        <v>1.75</v>
      </c>
      <c r="U314" s="8">
        <f>VLOOKUP(B314,'Razzball Projections'!$B$2:$W$322,19,FALSE)</f>
        <v>1.75</v>
      </c>
      <c r="V314" s="7">
        <f>VLOOKUP(B314,'Razzball Projections'!$B$2:$W$322,20,FALSE)</f>
        <v>1</v>
      </c>
      <c r="W314" s="7">
        <f>VLOOKUP(B314,'Razzball Projections'!$B$2:$W$322,21,FALSE)</f>
        <v>1</v>
      </c>
      <c r="X314" s="7">
        <f>VLOOKUP(B314,'Razzball Projections'!$B$2:$W$322,22,FALSE)</f>
        <v>1</v>
      </c>
    </row>
    <row r="315" spans="1:24">
      <c r="A315" s="6">
        <v>313</v>
      </c>
      <c r="B315" s="3" t="str">
        <f>'Razzball Projections'!B314</f>
        <v>Adam Vinatieri</v>
      </c>
      <c r="C315" s="1" t="str">
        <f>VLOOKUP(B315,'Razzball Projections'!$B$2:$W$322,2,FALSE)</f>
        <v>K</v>
      </c>
      <c r="D315" s="1" t="str">
        <f>VLOOKUP(B315,'Razzball Projections'!$B$2:$W$322,3,FALSE)</f>
        <v>IND</v>
      </c>
      <c r="E315" s="4">
        <f>VLOOKUP(B315,'Cheat Sheet'!$B$3:$E$323,4,FALSE)</f>
        <v>0</v>
      </c>
      <c r="F315" s="1">
        <f>VLOOKUP(B315,'Razzball Projections'!$B$2:$W$322,4,FALSE)</f>
        <v>0</v>
      </c>
      <c r="G315" s="1">
        <f>VLOOKUP(B315,'Razzball Projections'!$B$2:$W$322,5,FALSE)</f>
        <v>0</v>
      </c>
      <c r="H315" s="1">
        <f>VLOOKUP(B315,'Razzball Projections'!$B$2:$W$322,6,FALSE)</f>
        <v>0</v>
      </c>
      <c r="I315" s="1">
        <f>VLOOKUP(B315,'Razzball Projections'!$B$2:$W$322,7,FALSE)</f>
        <v>0</v>
      </c>
      <c r="J315" s="1">
        <f>VLOOKUP(B315,'Razzball Projections'!$B$2:$W$322,8,FALSE)</f>
        <v>0</v>
      </c>
      <c r="K315" s="1">
        <f>VLOOKUP(B315,'Razzball Projections'!$B$2:$W$322,9,FALSE)</f>
        <v>0</v>
      </c>
      <c r="L315" s="1">
        <f>VLOOKUP(B315,'Razzball Projections'!$B$2:$W$322,10,FALSE)</f>
        <v>0</v>
      </c>
      <c r="M315" s="1">
        <f>VLOOKUP(B315,'Razzball Projections'!$B$2:$W$322,11,FALSE)</f>
        <v>0</v>
      </c>
      <c r="N315" s="1">
        <f>VLOOKUP(B315,'Razzball Projections'!$B$2:$W$322,12,FALSE)</f>
        <v>0</v>
      </c>
      <c r="O315" s="1">
        <f>VLOOKUP(B315,'Razzball Projections'!$B$2:$W$322,13,FALSE)</f>
        <v>0</v>
      </c>
      <c r="P315" s="1">
        <f>VLOOKUP(B315,'Razzball Projections'!$B$2:$W$322,14,FALSE)</f>
        <v>0</v>
      </c>
      <c r="Q315" s="1">
        <f>VLOOKUP(B315,'Razzball Projections'!$B$2:$W$322,15,FALSE)</f>
        <v>0</v>
      </c>
      <c r="R315" s="1">
        <f>VLOOKUP(B315,'Razzball Projections'!$B$2:$W$322,16,FALSE)</f>
        <v>0</v>
      </c>
      <c r="S315" s="8">
        <f>VLOOKUP(B315,'Razzball Projections'!$B$2:$W$322,17,FALSE)</f>
        <v>1.92</v>
      </c>
      <c r="T315" s="8">
        <f>VLOOKUP(B315,'Razzball Projections'!$B$2:$W$322,18,FALSE)</f>
        <v>1.92</v>
      </c>
      <c r="U315" s="8">
        <f>VLOOKUP(B315,'Razzball Projections'!$B$2:$W$322,19,FALSE)</f>
        <v>1.92</v>
      </c>
      <c r="V315" s="7">
        <f>VLOOKUP(B315,'Razzball Projections'!$B$2:$W$322,20,FALSE)</f>
        <v>1</v>
      </c>
      <c r="W315" s="7">
        <f>VLOOKUP(B315,'Razzball Projections'!$B$2:$W$322,21,FALSE)</f>
        <v>1</v>
      </c>
      <c r="X315" s="7">
        <f>VLOOKUP(B315,'Razzball Projections'!$B$2:$W$322,22,FALSE)</f>
        <v>1</v>
      </c>
    </row>
    <row r="316" spans="1:24">
      <c r="A316" s="6">
        <v>314</v>
      </c>
      <c r="B316" s="3" t="str">
        <f>'Razzball Projections'!B315</f>
        <v>Shayne Graham</v>
      </c>
      <c r="C316" s="1" t="str">
        <f>VLOOKUP(B316,'Razzball Projections'!$B$2:$W$322,2,FALSE)</f>
        <v>K</v>
      </c>
      <c r="D316" s="1" t="str">
        <f>VLOOKUP(B316,'Razzball Projections'!$B$2:$W$322,3,FALSE)</f>
        <v>NO</v>
      </c>
      <c r="E316" s="4">
        <f>VLOOKUP(B316,'Cheat Sheet'!$B$3:$E$323,4,FALSE)</f>
        <v>0</v>
      </c>
      <c r="F316" s="1">
        <f>VLOOKUP(B316,'Razzball Projections'!$B$2:$W$322,4,FALSE)</f>
        <v>0</v>
      </c>
      <c r="G316" s="1">
        <f>VLOOKUP(B316,'Razzball Projections'!$B$2:$W$322,5,FALSE)</f>
        <v>0</v>
      </c>
      <c r="H316" s="1">
        <f>VLOOKUP(B316,'Razzball Projections'!$B$2:$W$322,6,FALSE)</f>
        <v>0</v>
      </c>
      <c r="I316" s="1">
        <f>VLOOKUP(B316,'Razzball Projections'!$B$2:$W$322,7,FALSE)</f>
        <v>0</v>
      </c>
      <c r="J316" s="1">
        <f>VLOOKUP(B316,'Razzball Projections'!$B$2:$W$322,8,FALSE)</f>
        <v>0</v>
      </c>
      <c r="K316" s="1">
        <f>VLOOKUP(B316,'Razzball Projections'!$B$2:$W$322,9,FALSE)</f>
        <v>0</v>
      </c>
      <c r="L316" s="1">
        <f>VLOOKUP(B316,'Razzball Projections'!$B$2:$W$322,10,FALSE)</f>
        <v>0</v>
      </c>
      <c r="M316" s="1">
        <f>VLOOKUP(B316,'Razzball Projections'!$B$2:$W$322,11,FALSE)</f>
        <v>0</v>
      </c>
      <c r="N316" s="1">
        <f>VLOOKUP(B316,'Razzball Projections'!$B$2:$W$322,12,FALSE)</f>
        <v>0</v>
      </c>
      <c r="O316" s="1">
        <f>VLOOKUP(B316,'Razzball Projections'!$B$2:$W$322,13,FALSE)</f>
        <v>0</v>
      </c>
      <c r="P316" s="1">
        <f>VLOOKUP(B316,'Razzball Projections'!$B$2:$W$322,14,FALSE)</f>
        <v>0</v>
      </c>
      <c r="Q316" s="1">
        <f>VLOOKUP(B316,'Razzball Projections'!$B$2:$W$322,15,FALSE)</f>
        <v>0</v>
      </c>
      <c r="R316" s="1">
        <f>VLOOKUP(B316,'Razzball Projections'!$B$2:$W$322,16,FALSE)</f>
        <v>0</v>
      </c>
      <c r="S316" s="8">
        <f>VLOOKUP(B316,'Razzball Projections'!$B$2:$W$322,17,FALSE)</f>
        <v>0.88</v>
      </c>
      <c r="T316" s="8">
        <f>VLOOKUP(B316,'Razzball Projections'!$B$2:$W$322,18,FALSE)</f>
        <v>0.88</v>
      </c>
      <c r="U316" s="8">
        <f>VLOOKUP(B316,'Razzball Projections'!$B$2:$W$322,19,FALSE)</f>
        <v>0.88</v>
      </c>
      <c r="V316" s="7">
        <f>VLOOKUP(B316,'Razzball Projections'!$B$2:$W$322,20,FALSE)</f>
        <v>1</v>
      </c>
      <c r="W316" s="7">
        <f>VLOOKUP(B316,'Razzball Projections'!$B$2:$W$322,21,FALSE)</f>
        <v>1</v>
      </c>
      <c r="X316" s="7">
        <f>VLOOKUP(B316,'Razzball Projections'!$B$2:$W$322,22,FALSE)</f>
        <v>1</v>
      </c>
    </row>
    <row r="317" spans="1:24">
      <c r="A317" s="6">
        <v>315</v>
      </c>
      <c r="B317" s="3" t="str">
        <f>'Razzball Projections'!B316</f>
        <v>Dan Bailey</v>
      </c>
      <c r="C317" s="1" t="str">
        <f>VLOOKUP(B317,'Razzball Projections'!$B$2:$W$322,2,FALSE)</f>
        <v>K</v>
      </c>
      <c r="D317" s="1" t="str">
        <f>VLOOKUP(B317,'Razzball Projections'!$B$2:$W$322,3,FALSE)</f>
        <v>DAL</v>
      </c>
      <c r="E317" s="4">
        <f>VLOOKUP(B317,'Cheat Sheet'!$B$3:$E$323,4,FALSE)</f>
        <v>0</v>
      </c>
      <c r="F317" s="1">
        <f>VLOOKUP(B317,'Razzball Projections'!$B$2:$W$322,4,FALSE)</f>
        <v>0</v>
      </c>
      <c r="G317" s="1">
        <f>VLOOKUP(B317,'Razzball Projections'!$B$2:$W$322,5,FALSE)</f>
        <v>0</v>
      </c>
      <c r="H317" s="1">
        <f>VLOOKUP(B317,'Razzball Projections'!$B$2:$W$322,6,FALSE)</f>
        <v>0</v>
      </c>
      <c r="I317" s="1">
        <f>VLOOKUP(B317,'Razzball Projections'!$B$2:$W$322,7,FALSE)</f>
        <v>0</v>
      </c>
      <c r="J317" s="1">
        <f>VLOOKUP(B317,'Razzball Projections'!$B$2:$W$322,8,FALSE)</f>
        <v>0</v>
      </c>
      <c r="K317" s="1">
        <f>VLOOKUP(B317,'Razzball Projections'!$B$2:$W$322,9,FALSE)</f>
        <v>0</v>
      </c>
      <c r="L317" s="1">
        <f>VLOOKUP(B317,'Razzball Projections'!$B$2:$W$322,10,FALSE)</f>
        <v>0</v>
      </c>
      <c r="M317" s="1">
        <f>VLOOKUP(B317,'Razzball Projections'!$B$2:$W$322,11,FALSE)</f>
        <v>0</v>
      </c>
      <c r="N317" s="1">
        <f>VLOOKUP(B317,'Razzball Projections'!$B$2:$W$322,12,FALSE)</f>
        <v>0</v>
      </c>
      <c r="O317" s="1">
        <f>VLOOKUP(B317,'Razzball Projections'!$B$2:$W$322,13,FALSE)</f>
        <v>0</v>
      </c>
      <c r="P317" s="1">
        <f>VLOOKUP(B317,'Razzball Projections'!$B$2:$W$322,14,FALSE)</f>
        <v>0</v>
      </c>
      <c r="Q317" s="1">
        <f>VLOOKUP(B317,'Razzball Projections'!$B$2:$W$322,15,FALSE)</f>
        <v>0</v>
      </c>
      <c r="R317" s="1">
        <f>VLOOKUP(B317,'Razzball Projections'!$B$2:$W$322,16,FALSE)</f>
        <v>0</v>
      </c>
      <c r="S317" s="8">
        <f>VLOOKUP(B317,'Razzball Projections'!$B$2:$W$322,17,FALSE)</f>
        <v>2.78</v>
      </c>
      <c r="T317" s="8">
        <f>VLOOKUP(B317,'Razzball Projections'!$B$2:$W$322,18,FALSE)</f>
        <v>2.78</v>
      </c>
      <c r="U317" s="8">
        <f>VLOOKUP(B317,'Razzball Projections'!$B$2:$W$322,19,FALSE)</f>
        <v>2.78</v>
      </c>
      <c r="V317" s="7">
        <f>VLOOKUP(B317,'Razzball Projections'!$B$2:$W$322,20,FALSE)</f>
        <v>1</v>
      </c>
      <c r="W317" s="7">
        <f>VLOOKUP(B317,'Razzball Projections'!$B$2:$W$322,21,FALSE)</f>
        <v>1</v>
      </c>
      <c r="X317" s="7">
        <f>VLOOKUP(B317,'Razzball Projections'!$B$2:$W$322,22,FALSE)</f>
        <v>1</v>
      </c>
    </row>
    <row r="318" spans="1:24">
      <c r="A318" s="6">
        <v>316</v>
      </c>
      <c r="B318" s="3" t="str">
        <f>'Razzball Projections'!B317</f>
        <v>Nick Novak</v>
      </c>
      <c r="C318" s="1" t="str">
        <f>VLOOKUP(B318,'Razzball Projections'!$B$2:$W$322,2,FALSE)</f>
        <v>K</v>
      </c>
      <c r="D318" s="1" t="str">
        <f>VLOOKUP(B318,'Razzball Projections'!$B$2:$W$322,3,FALSE)</f>
        <v>SD</v>
      </c>
      <c r="E318" s="4">
        <f>VLOOKUP(B318,'Cheat Sheet'!$B$3:$E$323,4,FALSE)</f>
        <v>0</v>
      </c>
      <c r="F318" s="1">
        <f>VLOOKUP(B318,'Razzball Projections'!$B$2:$W$322,4,FALSE)</f>
        <v>0</v>
      </c>
      <c r="G318" s="1">
        <f>VLOOKUP(B318,'Razzball Projections'!$B$2:$W$322,5,FALSE)</f>
        <v>0</v>
      </c>
      <c r="H318" s="1">
        <f>VLOOKUP(B318,'Razzball Projections'!$B$2:$W$322,6,FALSE)</f>
        <v>0</v>
      </c>
      <c r="I318" s="1">
        <f>VLOOKUP(B318,'Razzball Projections'!$B$2:$W$322,7,FALSE)</f>
        <v>0</v>
      </c>
      <c r="J318" s="1">
        <f>VLOOKUP(B318,'Razzball Projections'!$B$2:$W$322,8,FALSE)</f>
        <v>0</v>
      </c>
      <c r="K318" s="1">
        <f>VLOOKUP(B318,'Razzball Projections'!$B$2:$W$322,9,FALSE)</f>
        <v>0</v>
      </c>
      <c r="L318" s="1">
        <f>VLOOKUP(B318,'Razzball Projections'!$B$2:$W$322,10,FALSE)</f>
        <v>0</v>
      </c>
      <c r="M318" s="1">
        <f>VLOOKUP(B318,'Razzball Projections'!$B$2:$W$322,11,FALSE)</f>
        <v>0</v>
      </c>
      <c r="N318" s="1">
        <f>VLOOKUP(B318,'Razzball Projections'!$B$2:$W$322,12,FALSE)</f>
        <v>0</v>
      </c>
      <c r="O318" s="1">
        <f>VLOOKUP(B318,'Razzball Projections'!$B$2:$W$322,13,FALSE)</f>
        <v>0</v>
      </c>
      <c r="P318" s="1">
        <f>VLOOKUP(B318,'Razzball Projections'!$B$2:$W$322,14,FALSE)</f>
        <v>0</v>
      </c>
      <c r="Q318" s="1">
        <f>VLOOKUP(B318,'Razzball Projections'!$B$2:$W$322,15,FALSE)</f>
        <v>0</v>
      </c>
      <c r="R318" s="1">
        <f>VLOOKUP(B318,'Razzball Projections'!$B$2:$W$322,16,FALSE)</f>
        <v>0</v>
      </c>
      <c r="S318" s="8">
        <f>VLOOKUP(B318,'Razzball Projections'!$B$2:$W$322,17,FALSE)</f>
        <v>1.46</v>
      </c>
      <c r="T318" s="8">
        <f>VLOOKUP(B318,'Razzball Projections'!$B$2:$W$322,18,FALSE)</f>
        <v>1.46</v>
      </c>
      <c r="U318" s="8">
        <f>VLOOKUP(B318,'Razzball Projections'!$B$2:$W$322,19,FALSE)</f>
        <v>1.46</v>
      </c>
      <c r="V318" s="7">
        <f>VLOOKUP(B318,'Razzball Projections'!$B$2:$W$322,20,FALSE)</f>
        <v>1</v>
      </c>
      <c r="W318" s="7">
        <f>VLOOKUP(B318,'Razzball Projections'!$B$2:$W$322,21,FALSE)</f>
        <v>1</v>
      </c>
      <c r="X318" s="7">
        <f>VLOOKUP(B318,'Razzball Projections'!$B$2:$W$322,22,FALSE)</f>
        <v>1</v>
      </c>
    </row>
    <row r="319" spans="1:24">
      <c r="A319" s="6">
        <v>317</v>
      </c>
      <c r="B319" s="3" t="str">
        <f>'Razzball Projections'!B318</f>
        <v>Buffalo Bills (DST)</v>
      </c>
      <c r="C319" s="1" t="str">
        <f>VLOOKUP(B319,'Razzball Projections'!$B$2:$W$322,2,FALSE)</f>
        <v>DST</v>
      </c>
      <c r="D319" s="1" t="str">
        <f>VLOOKUP(B319,'Razzball Projections'!$B$2:$W$322,3,FALSE)</f>
        <v>BUF</v>
      </c>
      <c r="E319" s="4">
        <f>VLOOKUP(B319,'Cheat Sheet'!$B$3:$E$323,4,FALSE)</f>
        <v>0</v>
      </c>
      <c r="F319" s="1">
        <f>VLOOKUP(B319,'Razzball Projections'!$B$2:$W$322,4,FALSE)</f>
        <v>0</v>
      </c>
      <c r="G319" s="1">
        <f>VLOOKUP(B319,'Razzball Projections'!$B$2:$W$322,5,FALSE)</f>
        <v>0</v>
      </c>
      <c r="H319" s="1">
        <f>VLOOKUP(B319,'Razzball Projections'!$B$2:$W$322,6,FALSE)</f>
        <v>0</v>
      </c>
      <c r="I319" s="1">
        <f>VLOOKUP(B319,'Razzball Projections'!$B$2:$W$322,7,FALSE)</f>
        <v>0</v>
      </c>
      <c r="J319" s="1">
        <f>VLOOKUP(B319,'Razzball Projections'!$B$2:$W$322,8,FALSE)</f>
        <v>0</v>
      </c>
      <c r="K319" s="1">
        <f>VLOOKUP(B319,'Razzball Projections'!$B$2:$W$322,9,FALSE)</f>
        <v>0</v>
      </c>
      <c r="L319" s="1">
        <f>VLOOKUP(B319,'Razzball Projections'!$B$2:$W$322,10,FALSE)</f>
        <v>0</v>
      </c>
      <c r="M319" s="1">
        <f>VLOOKUP(B319,'Razzball Projections'!$B$2:$W$322,11,FALSE)</f>
        <v>0</v>
      </c>
      <c r="N319" s="1">
        <f>VLOOKUP(B319,'Razzball Projections'!$B$2:$W$322,12,FALSE)</f>
        <v>0</v>
      </c>
      <c r="O319" s="1">
        <f>VLOOKUP(B319,'Razzball Projections'!$B$2:$W$322,13,FALSE)</f>
        <v>0</v>
      </c>
      <c r="P319" s="1">
        <f>VLOOKUP(B319,'Razzball Projections'!$B$2:$W$322,14,FALSE)</f>
        <v>0</v>
      </c>
      <c r="Q319" s="1">
        <f>VLOOKUP(B319,'Razzball Projections'!$B$2:$W$322,15,FALSE)</f>
        <v>0</v>
      </c>
      <c r="R319" s="1">
        <f>VLOOKUP(B319,'Razzball Projections'!$B$2:$W$322,16,FALSE)</f>
        <v>0</v>
      </c>
      <c r="S319" s="8">
        <f>VLOOKUP(B319,'Razzball Projections'!$B$2:$W$322,17,FALSE)</f>
        <v>146.29</v>
      </c>
      <c r="T319" s="8">
        <f>VLOOKUP(B319,'Razzball Projections'!$B$2:$W$322,18,FALSE)</f>
        <v>146.29</v>
      </c>
      <c r="U319" s="8">
        <f>VLOOKUP(B319,'Razzball Projections'!$B$2:$W$322,19,FALSE)</f>
        <v>146.29</v>
      </c>
      <c r="V319" s="7">
        <f>VLOOKUP(B319,'Razzball Projections'!$B$2:$W$322,20,FALSE)</f>
        <v>1</v>
      </c>
      <c r="W319" s="7">
        <f>VLOOKUP(B319,'Razzball Projections'!$B$2:$W$322,21,FALSE)</f>
        <v>0</v>
      </c>
      <c r="X319" s="7">
        <f>VLOOKUP(B319,'Razzball Projections'!$B$2:$W$322,22,FALSE)</f>
        <v>0</v>
      </c>
    </row>
    <row r="320" spans="1:24">
      <c r="A320" s="6">
        <v>318</v>
      </c>
      <c r="B320" s="3" t="str">
        <f>'Razzball Projections'!B319</f>
        <v>Carolina Panthers (DST)</v>
      </c>
      <c r="C320" s="1" t="str">
        <f>VLOOKUP(B320,'Razzball Projections'!$B$2:$W$322,2,FALSE)</f>
        <v>DST</v>
      </c>
      <c r="D320" s="1" t="str">
        <f>VLOOKUP(B320,'Razzball Projections'!$B$2:$W$322,3,FALSE)</f>
        <v>CAR</v>
      </c>
      <c r="E320" s="4">
        <f>VLOOKUP(B320,'Cheat Sheet'!$B$3:$E$323,4,FALSE)</f>
        <v>0</v>
      </c>
      <c r="F320" s="1">
        <f>VLOOKUP(B320,'Razzball Projections'!$B$2:$W$322,4,FALSE)</f>
        <v>0</v>
      </c>
      <c r="G320" s="1">
        <f>VLOOKUP(B320,'Razzball Projections'!$B$2:$W$322,5,FALSE)</f>
        <v>0</v>
      </c>
      <c r="H320" s="1">
        <f>VLOOKUP(B320,'Razzball Projections'!$B$2:$W$322,6,FALSE)</f>
        <v>0</v>
      </c>
      <c r="I320" s="1">
        <f>VLOOKUP(B320,'Razzball Projections'!$B$2:$W$322,7,FALSE)</f>
        <v>0</v>
      </c>
      <c r="J320" s="1">
        <f>VLOOKUP(B320,'Razzball Projections'!$B$2:$W$322,8,FALSE)</f>
        <v>0</v>
      </c>
      <c r="K320" s="1">
        <f>VLOOKUP(B320,'Razzball Projections'!$B$2:$W$322,9,FALSE)</f>
        <v>0</v>
      </c>
      <c r="L320" s="1">
        <f>VLOOKUP(B320,'Razzball Projections'!$B$2:$W$322,10,FALSE)</f>
        <v>0</v>
      </c>
      <c r="M320" s="1">
        <f>VLOOKUP(B320,'Razzball Projections'!$B$2:$W$322,11,FALSE)</f>
        <v>0</v>
      </c>
      <c r="N320" s="1">
        <f>VLOOKUP(B320,'Razzball Projections'!$B$2:$W$322,12,FALSE)</f>
        <v>0</v>
      </c>
      <c r="O320" s="1">
        <f>VLOOKUP(B320,'Razzball Projections'!$B$2:$W$322,13,FALSE)</f>
        <v>0</v>
      </c>
      <c r="P320" s="1">
        <f>VLOOKUP(B320,'Razzball Projections'!$B$2:$W$322,14,FALSE)</f>
        <v>0</v>
      </c>
      <c r="Q320" s="1">
        <f>VLOOKUP(B320,'Razzball Projections'!$B$2:$W$322,15,FALSE)</f>
        <v>0</v>
      </c>
      <c r="R320" s="1">
        <f>VLOOKUP(B320,'Razzball Projections'!$B$2:$W$322,16,FALSE)</f>
        <v>0</v>
      </c>
      <c r="S320" s="8">
        <f>VLOOKUP(B320,'Razzball Projections'!$B$2:$W$322,17,FALSE)</f>
        <v>160.83000000000001</v>
      </c>
      <c r="T320" s="8">
        <f>VLOOKUP(B320,'Razzball Projections'!$B$2:$W$322,18,FALSE)</f>
        <v>160.83000000000001</v>
      </c>
      <c r="U320" s="8">
        <f>VLOOKUP(B320,'Razzball Projections'!$B$2:$W$322,19,FALSE)</f>
        <v>160.83000000000001</v>
      </c>
      <c r="V320" s="7">
        <f>VLOOKUP(B320,'Razzball Projections'!$B$2:$W$322,20,FALSE)</f>
        <v>1</v>
      </c>
      <c r="W320" s="7">
        <f>VLOOKUP(B320,'Razzball Projections'!$B$2:$W$322,21,FALSE)</f>
        <v>0</v>
      </c>
      <c r="X320" s="7">
        <f>VLOOKUP(B320,'Razzball Projections'!$B$2:$W$322,22,FALSE)</f>
        <v>0</v>
      </c>
    </row>
    <row r="321" spans="1:24">
      <c r="A321" s="6">
        <v>319</v>
      </c>
      <c r="B321" s="3" t="str">
        <f>'Razzball Projections'!B320</f>
        <v>Kansas City Chiefs (DST)</v>
      </c>
      <c r="C321" s="1" t="str">
        <f>VLOOKUP(B321,'Razzball Projections'!$B$2:$W$322,2,FALSE)</f>
        <v>DST</v>
      </c>
      <c r="D321" s="1" t="str">
        <f>VLOOKUP(B321,'Razzball Projections'!$B$2:$W$322,3,FALSE)</f>
        <v>KC</v>
      </c>
      <c r="E321" s="4">
        <f>VLOOKUP(B321,'Cheat Sheet'!$B$3:$E$323,4,FALSE)</f>
        <v>0</v>
      </c>
      <c r="F321" s="1">
        <f>VLOOKUP(B321,'Razzball Projections'!$B$2:$W$322,4,FALSE)</f>
        <v>0</v>
      </c>
      <c r="G321" s="1">
        <f>VLOOKUP(B321,'Razzball Projections'!$B$2:$W$322,5,FALSE)</f>
        <v>0</v>
      </c>
      <c r="H321" s="1">
        <f>VLOOKUP(B321,'Razzball Projections'!$B$2:$W$322,6,FALSE)</f>
        <v>0</v>
      </c>
      <c r="I321" s="1">
        <f>VLOOKUP(B321,'Razzball Projections'!$B$2:$W$322,7,FALSE)</f>
        <v>0</v>
      </c>
      <c r="J321" s="1">
        <f>VLOOKUP(B321,'Razzball Projections'!$B$2:$W$322,8,FALSE)</f>
        <v>0</v>
      </c>
      <c r="K321" s="1">
        <f>VLOOKUP(B321,'Razzball Projections'!$B$2:$W$322,9,FALSE)</f>
        <v>0</v>
      </c>
      <c r="L321" s="1">
        <f>VLOOKUP(B321,'Razzball Projections'!$B$2:$W$322,10,FALSE)</f>
        <v>0</v>
      </c>
      <c r="M321" s="1">
        <f>VLOOKUP(B321,'Razzball Projections'!$B$2:$W$322,11,FALSE)</f>
        <v>0</v>
      </c>
      <c r="N321" s="1">
        <f>VLOOKUP(B321,'Razzball Projections'!$B$2:$W$322,12,FALSE)</f>
        <v>0</v>
      </c>
      <c r="O321" s="1">
        <f>VLOOKUP(B321,'Razzball Projections'!$B$2:$W$322,13,FALSE)</f>
        <v>0</v>
      </c>
      <c r="P321" s="1">
        <f>VLOOKUP(B321,'Razzball Projections'!$B$2:$W$322,14,FALSE)</f>
        <v>0</v>
      </c>
      <c r="Q321" s="1">
        <f>VLOOKUP(B321,'Razzball Projections'!$B$2:$W$322,15,FALSE)</f>
        <v>0</v>
      </c>
      <c r="R321" s="1">
        <f>VLOOKUP(B321,'Razzball Projections'!$B$2:$W$322,16,FALSE)</f>
        <v>0</v>
      </c>
      <c r="S321" s="8">
        <f>VLOOKUP(B321,'Razzball Projections'!$B$2:$W$322,17,FALSE)</f>
        <v>146.36000000000001</v>
      </c>
      <c r="T321" s="8">
        <f>VLOOKUP(B321,'Razzball Projections'!$B$2:$W$322,18,FALSE)</f>
        <v>146.36000000000001</v>
      </c>
      <c r="U321" s="8">
        <f>VLOOKUP(B321,'Razzball Projections'!$B$2:$W$322,19,FALSE)</f>
        <v>146.36000000000001</v>
      </c>
      <c r="V321" s="7">
        <f>VLOOKUP(B321,'Razzball Projections'!$B$2:$W$322,20,FALSE)</f>
        <v>1</v>
      </c>
      <c r="W321" s="7">
        <f>VLOOKUP(B321,'Razzball Projections'!$B$2:$W$322,21,FALSE)</f>
        <v>0</v>
      </c>
      <c r="X321" s="7">
        <f>VLOOKUP(B321,'Razzball Projections'!$B$2:$W$322,22,FALSE)</f>
        <v>0</v>
      </c>
    </row>
    <row r="322" spans="1:24">
      <c r="A322" s="6">
        <v>320</v>
      </c>
      <c r="B322" s="3" t="str">
        <f>'Razzball Projections'!B321</f>
        <v>Matt Bryant</v>
      </c>
      <c r="C322" s="1" t="str">
        <f>VLOOKUP(B322,'Razzball Projections'!$B$2:$W$322,2,FALSE)</f>
        <v>K</v>
      </c>
      <c r="D322" s="1" t="str">
        <f>VLOOKUP(B322,'Razzball Projections'!$B$2:$W$322,3,FALSE)</f>
        <v>ATL</v>
      </c>
      <c r="E322" s="4">
        <f>VLOOKUP(B322,'Cheat Sheet'!$B$3:$E$323,4,FALSE)</f>
        <v>0</v>
      </c>
      <c r="F322" s="1">
        <f>VLOOKUP(B322,'Razzball Projections'!$B$2:$W$322,4,FALSE)</f>
        <v>0</v>
      </c>
      <c r="G322" s="1">
        <f>VLOOKUP(B322,'Razzball Projections'!$B$2:$W$322,5,FALSE)</f>
        <v>0</v>
      </c>
      <c r="H322" s="1">
        <f>VLOOKUP(B322,'Razzball Projections'!$B$2:$W$322,6,FALSE)</f>
        <v>0</v>
      </c>
      <c r="I322" s="1">
        <f>VLOOKUP(B322,'Razzball Projections'!$B$2:$W$322,7,FALSE)</f>
        <v>0</v>
      </c>
      <c r="J322" s="1">
        <f>VLOOKUP(B322,'Razzball Projections'!$B$2:$W$322,8,FALSE)</f>
        <v>0</v>
      </c>
      <c r="K322" s="1">
        <f>VLOOKUP(B322,'Razzball Projections'!$B$2:$W$322,9,FALSE)</f>
        <v>0</v>
      </c>
      <c r="L322" s="1">
        <f>VLOOKUP(B322,'Razzball Projections'!$B$2:$W$322,10,FALSE)</f>
        <v>0</v>
      </c>
      <c r="M322" s="1">
        <f>VLOOKUP(B322,'Razzball Projections'!$B$2:$W$322,11,FALSE)</f>
        <v>0</v>
      </c>
      <c r="N322" s="1">
        <f>VLOOKUP(B322,'Razzball Projections'!$B$2:$W$322,12,FALSE)</f>
        <v>0</v>
      </c>
      <c r="O322" s="1">
        <f>VLOOKUP(B322,'Razzball Projections'!$B$2:$W$322,13,FALSE)</f>
        <v>0</v>
      </c>
      <c r="P322" s="1">
        <f>VLOOKUP(B322,'Razzball Projections'!$B$2:$W$322,14,FALSE)</f>
        <v>0</v>
      </c>
      <c r="Q322" s="1">
        <f>VLOOKUP(B322,'Razzball Projections'!$B$2:$W$322,15,FALSE)</f>
        <v>0</v>
      </c>
      <c r="R322" s="1">
        <f>VLOOKUP(B322,'Razzball Projections'!$B$2:$W$322,16,FALSE)</f>
        <v>0</v>
      </c>
      <c r="S322" s="8">
        <f>VLOOKUP(B322,'Razzball Projections'!$B$2:$W$322,17,FALSE)</f>
        <v>2.54</v>
      </c>
      <c r="T322" s="8">
        <f>VLOOKUP(B322,'Razzball Projections'!$B$2:$W$322,18,FALSE)</f>
        <v>2.54</v>
      </c>
      <c r="U322" s="8">
        <f>VLOOKUP(B322,'Razzball Projections'!$B$2:$W$322,19,FALSE)</f>
        <v>2.54</v>
      </c>
      <c r="V322" s="7">
        <f>VLOOKUP(B322,'Razzball Projections'!$B$2:$W$322,20,FALSE)</f>
        <v>1</v>
      </c>
      <c r="W322" s="7">
        <f>VLOOKUP(B322,'Razzball Projections'!$B$2:$W$322,21,FALSE)</f>
        <v>0</v>
      </c>
      <c r="X322" s="7">
        <f>VLOOKUP(B322,'Razzball Projections'!$B$2:$W$322,22,FALSE)</f>
        <v>0</v>
      </c>
    </row>
    <row r="323" spans="1:24">
      <c r="A323" s="6">
        <v>321</v>
      </c>
      <c r="B323" s="3" t="str">
        <f>'Razzball Projections'!B322</f>
        <v>Robbie Gould</v>
      </c>
      <c r="C323" s="1" t="str">
        <f>VLOOKUP(B323,'Razzball Projections'!$B$2:$W$322,2,FALSE)</f>
        <v>K</v>
      </c>
      <c r="D323" s="1" t="str">
        <f>VLOOKUP(B323,'Razzball Projections'!$B$2:$W$322,3,FALSE)</f>
        <v>CHI</v>
      </c>
      <c r="E323" s="4">
        <f>VLOOKUP(B323,'Cheat Sheet'!$B$3:$E$323,4,FALSE)</f>
        <v>0</v>
      </c>
      <c r="F323" s="1">
        <f>VLOOKUP(B323,'Razzball Projections'!$B$2:$W$322,4,FALSE)</f>
        <v>0</v>
      </c>
      <c r="G323" s="1">
        <f>VLOOKUP(B323,'Razzball Projections'!$B$2:$W$322,5,FALSE)</f>
        <v>0</v>
      </c>
      <c r="H323" s="1">
        <f>VLOOKUP(B323,'Razzball Projections'!$B$2:$W$322,6,FALSE)</f>
        <v>0</v>
      </c>
      <c r="I323" s="1">
        <f>VLOOKUP(B323,'Razzball Projections'!$B$2:$W$322,7,FALSE)</f>
        <v>0</v>
      </c>
      <c r="J323" s="1">
        <f>VLOOKUP(B323,'Razzball Projections'!$B$2:$W$322,8,FALSE)</f>
        <v>0</v>
      </c>
      <c r="K323" s="1">
        <f>VLOOKUP(B323,'Razzball Projections'!$B$2:$W$322,9,FALSE)</f>
        <v>0</v>
      </c>
      <c r="L323" s="1">
        <f>VLOOKUP(B323,'Razzball Projections'!$B$2:$W$322,10,FALSE)</f>
        <v>0</v>
      </c>
      <c r="M323" s="1">
        <f>VLOOKUP(B323,'Razzball Projections'!$B$2:$W$322,11,FALSE)</f>
        <v>0</v>
      </c>
      <c r="N323" s="1">
        <f>VLOOKUP(B323,'Razzball Projections'!$B$2:$W$322,12,FALSE)</f>
        <v>0</v>
      </c>
      <c r="O323" s="1">
        <f>VLOOKUP(B323,'Razzball Projections'!$B$2:$W$322,13,FALSE)</f>
        <v>0</v>
      </c>
      <c r="P323" s="1">
        <f>VLOOKUP(B323,'Razzball Projections'!$B$2:$W$322,14,FALSE)</f>
        <v>0</v>
      </c>
      <c r="Q323" s="1">
        <f>VLOOKUP(B323,'Razzball Projections'!$B$2:$W$322,15,FALSE)</f>
        <v>0</v>
      </c>
      <c r="R323" s="1">
        <f>VLOOKUP(B323,'Razzball Projections'!$B$2:$W$322,16,FALSE)</f>
        <v>0</v>
      </c>
      <c r="S323" s="8">
        <f>VLOOKUP(B323,'Razzball Projections'!$B$2:$W$322,17,FALSE)</f>
        <v>2.06</v>
      </c>
      <c r="T323" s="8">
        <f>VLOOKUP(B323,'Razzball Projections'!$B$2:$W$322,18,FALSE)</f>
        <v>2.06</v>
      </c>
      <c r="U323" s="8">
        <f>VLOOKUP(B323,'Razzball Projections'!$B$2:$W$322,19,FALSE)</f>
        <v>2.06</v>
      </c>
      <c r="V323" s="7">
        <f>VLOOKUP(B323,'Razzball Projections'!$B$2:$W$322,20,FALSE)</f>
        <v>1</v>
      </c>
      <c r="W323" s="7">
        <f>VLOOKUP(B323,'Razzball Projections'!$B$2:$W$322,21,FALSE)</f>
        <v>0</v>
      </c>
      <c r="X323" s="7">
        <f>VLOOKUP(B323,'Razzball Projections'!$B$2:$W$322,22,FALSE)</f>
        <v>0</v>
      </c>
    </row>
  </sheetData>
  <mergeCells count="4">
    <mergeCell ref="A1:E1"/>
    <mergeCell ref="S1:U1"/>
    <mergeCell ref="V1:X1"/>
    <mergeCell ref="F1:R1"/>
  </mergeCells>
  <conditionalFormatting sqref="B3:C323">
    <cfRule type="expression" dxfId="5" priority="1">
      <formula>C3="DST"</formula>
    </cfRule>
    <cfRule type="expression" dxfId="4" priority="2">
      <formula>C3="K"</formula>
    </cfRule>
    <cfRule type="expression" dxfId="3" priority="3">
      <formula>C3="TE"</formula>
    </cfRule>
    <cfRule type="expression" dxfId="2" priority="4">
      <formula>C3="WR"</formula>
    </cfRule>
    <cfRule type="expression" dxfId="1" priority="6">
      <formula>C3="QB"</formula>
    </cfRule>
    <cfRule type="expression" dxfId="0" priority="7">
      <formula>C3="RB"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workbookViewId="0">
      <selection activeCell="H13" sqref="H13"/>
    </sheetView>
  </sheetViews>
  <sheetFormatPr baseColWidth="10" defaultColWidth="8.83203125" defaultRowHeight="14" x14ac:dyDescent="0"/>
  <cols>
    <col min="1" max="1" width="23.1640625" style="62" bestFit="1" customWidth="1"/>
    <col min="2" max="2" width="24" style="62" bestFit="1" customWidth="1"/>
    <col min="3" max="3" width="25.83203125" style="62" bestFit="1" customWidth="1"/>
    <col min="4" max="5" width="24" style="62" bestFit="1" customWidth="1"/>
    <col min="6" max="6" width="21.1640625" style="62" bestFit="1" customWidth="1"/>
    <col min="7" max="16384" width="8.83203125" style="53"/>
  </cols>
  <sheetData>
    <row r="1" spans="1:6">
      <c r="A1" s="50" t="s">
        <v>930</v>
      </c>
      <c r="B1" s="51" t="s">
        <v>931</v>
      </c>
      <c r="C1" s="50" t="s">
        <v>932</v>
      </c>
      <c r="D1" s="52" t="s">
        <v>933</v>
      </c>
      <c r="E1" s="50" t="s">
        <v>935</v>
      </c>
      <c r="F1" s="50" t="s">
        <v>1312</v>
      </c>
    </row>
    <row r="2" spans="1:6">
      <c r="A2" s="54" t="s">
        <v>1093</v>
      </c>
      <c r="B2" s="54" t="s">
        <v>1093</v>
      </c>
      <c r="C2" s="54" t="s">
        <v>1093</v>
      </c>
      <c r="D2" s="55" t="s">
        <v>1093</v>
      </c>
      <c r="E2" s="54" t="s">
        <v>1093</v>
      </c>
      <c r="F2" s="54" t="s">
        <v>1093</v>
      </c>
    </row>
    <row r="3" spans="1:6">
      <c r="A3" s="56" t="s">
        <v>484</v>
      </c>
      <c r="B3" s="57" t="s">
        <v>486</v>
      </c>
      <c r="C3" s="57" t="s">
        <v>544</v>
      </c>
      <c r="D3" s="56" t="s">
        <v>1196</v>
      </c>
      <c r="E3" s="57" t="s">
        <v>1246</v>
      </c>
      <c r="F3" s="57" t="s">
        <v>1280</v>
      </c>
    </row>
    <row r="4" spans="1:6">
      <c r="A4" s="56" t="s">
        <v>604</v>
      </c>
      <c r="B4" s="57" t="s">
        <v>646</v>
      </c>
      <c r="C4" s="54" t="s">
        <v>1094</v>
      </c>
      <c r="D4" s="54" t="s">
        <v>1094</v>
      </c>
      <c r="E4" s="57" t="s">
        <v>1247</v>
      </c>
      <c r="F4" s="54" t="s">
        <v>1094</v>
      </c>
    </row>
    <row r="5" spans="1:6">
      <c r="A5" s="56" t="s">
        <v>783</v>
      </c>
      <c r="B5" s="57" t="s">
        <v>753</v>
      </c>
      <c r="C5" s="58" t="s">
        <v>584</v>
      </c>
      <c r="D5" s="59" t="s">
        <v>1197</v>
      </c>
      <c r="E5" s="57" t="s">
        <v>1248</v>
      </c>
      <c r="F5" s="58" t="s">
        <v>1281</v>
      </c>
    </row>
    <row r="6" spans="1:6">
      <c r="A6" s="54" t="s">
        <v>1094</v>
      </c>
      <c r="B6" s="57" t="s">
        <v>727</v>
      </c>
      <c r="C6" s="58" t="s">
        <v>689</v>
      </c>
      <c r="D6" s="59" t="s">
        <v>1198</v>
      </c>
      <c r="E6" s="57" t="s">
        <v>1249</v>
      </c>
      <c r="F6" s="58" t="s">
        <v>1282</v>
      </c>
    </row>
    <row r="7" spans="1:6">
      <c r="A7" s="59" t="s">
        <v>506</v>
      </c>
      <c r="B7" s="54" t="s">
        <v>1094</v>
      </c>
      <c r="C7" s="58" t="s">
        <v>594</v>
      </c>
      <c r="D7" s="59" t="s">
        <v>1199</v>
      </c>
      <c r="E7" s="57" t="s">
        <v>1250</v>
      </c>
      <c r="F7" s="58" t="s">
        <v>1283</v>
      </c>
    </row>
    <row r="8" spans="1:6">
      <c r="A8" s="59" t="s">
        <v>546</v>
      </c>
      <c r="B8" s="58" t="s">
        <v>610</v>
      </c>
      <c r="C8" s="58" t="s">
        <v>534</v>
      </c>
      <c r="D8" s="59" t="s">
        <v>1200</v>
      </c>
      <c r="E8" s="57" t="s">
        <v>1251</v>
      </c>
      <c r="F8" s="58" t="s">
        <v>1284</v>
      </c>
    </row>
    <row r="9" spans="1:6">
      <c r="A9" s="59" t="s">
        <v>849</v>
      </c>
      <c r="B9" s="58" t="s">
        <v>582</v>
      </c>
      <c r="C9" s="54" t="s">
        <v>1095</v>
      </c>
      <c r="D9" s="59" t="s">
        <v>1201</v>
      </c>
      <c r="E9" s="57" t="s">
        <v>1252</v>
      </c>
      <c r="F9" s="58" t="s">
        <v>1285</v>
      </c>
    </row>
    <row r="10" spans="1:6">
      <c r="A10" s="59" t="s">
        <v>755</v>
      </c>
      <c r="B10" s="58" t="s">
        <v>821</v>
      </c>
      <c r="C10" s="57" t="s">
        <v>494</v>
      </c>
      <c r="D10" s="54" t="s">
        <v>1095</v>
      </c>
      <c r="E10" s="57" t="s">
        <v>1253</v>
      </c>
      <c r="F10" s="54" t="s">
        <v>1095</v>
      </c>
    </row>
    <row r="11" spans="1:6">
      <c r="A11" s="59" t="s">
        <v>757</v>
      </c>
      <c r="B11" s="58" t="s">
        <v>873</v>
      </c>
      <c r="C11" s="57" t="s">
        <v>510</v>
      </c>
      <c r="D11" s="56" t="s">
        <v>1202</v>
      </c>
      <c r="E11" s="54" t="s">
        <v>1094</v>
      </c>
      <c r="F11" s="57" t="s">
        <v>1286</v>
      </c>
    </row>
    <row r="12" spans="1:6">
      <c r="A12" s="54" t="s">
        <v>1095</v>
      </c>
      <c r="B12" s="58" t="s">
        <v>602</v>
      </c>
      <c r="C12" s="57" t="s">
        <v>685</v>
      </c>
      <c r="D12" s="56" t="s">
        <v>1203</v>
      </c>
      <c r="E12" s="58" t="s">
        <v>1254</v>
      </c>
      <c r="F12" s="57" t="s">
        <v>1287</v>
      </c>
    </row>
    <row r="13" spans="1:6">
      <c r="A13" s="56" t="s">
        <v>805</v>
      </c>
      <c r="B13" s="58" t="s">
        <v>723</v>
      </c>
      <c r="C13" s="57" t="s">
        <v>791</v>
      </c>
      <c r="D13" s="56" t="s">
        <v>1204</v>
      </c>
      <c r="E13" s="58" t="s">
        <v>1255</v>
      </c>
      <c r="F13" s="57" t="s">
        <v>1288</v>
      </c>
    </row>
    <row r="14" spans="1:6">
      <c r="A14" s="56" t="s">
        <v>785</v>
      </c>
      <c r="B14" s="58" t="s">
        <v>747</v>
      </c>
      <c r="C14" s="57" t="s">
        <v>480</v>
      </c>
      <c r="D14" s="56" t="s">
        <v>1205</v>
      </c>
      <c r="E14" s="58" t="s">
        <v>1256</v>
      </c>
      <c r="F14" s="57" t="s">
        <v>1289</v>
      </c>
    </row>
    <row r="15" spans="1:6">
      <c r="A15" s="56" t="s">
        <v>851</v>
      </c>
      <c r="B15" s="58" t="s">
        <v>492</v>
      </c>
      <c r="C15" s="57" t="s">
        <v>695</v>
      </c>
      <c r="D15" s="56" t="s">
        <v>1206</v>
      </c>
      <c r="E15" s="58" t="s">
        <v>1257</v>
      </c>
      <c r="F15" s="57" t="s">
        <v>1290</v>
      </c>
    </row>
    <row r="16" spans="1:6">
      <c r="A16" s="56" t="s">
        <v>777</v>
      </c>
      <c r="B16" s="54" t="s">
        <v>1095</v>
      </c>
      <c r="C16" s="57" t="s">
        <v>867</v>
      </c>
      <c r="D16" s="56" t="s">
        <v>1207</v>
      </c>
      <c r="E16" s="58" t="s">
        <v>1258</v>
      </c>
      <c r="F16" s="54" t="s">
        <v>1096</v>
      </c>
    </row>
    <row r="17" spans="1:6">
      <c r="A17" s="56" t="s">
        <v>660</v>
      </c>
      <c r="B17" s="57" t="s">
        <v>542</v>
      </c>
      <c r="C17" s="57" t="s">
        <v>787</v>
      </c>
      <c r="D17" s="54" t="s">
        <v>1096</v>
      </c>
      <c r="E17" s="58" t="s">
        <v>1259</v>
      </c>
      <c r="F17" s="58" t="s">
        <v>1291</v>
      </c>
    </row>
    <row r="18" spans="1:6">
      <c r="A18" s="54" t="s">
        <v>1096</v>
      </c>
      <c r="B18" s="57" t="s">
        <v>498</v>
      </c>
      <c r="C18" s="54" t="s">
        <v>1096</v>
      </c>
      <c r="D18" s="59" t="s">
        <v>1208</v>
      </c>
      <c r="E18" s="54" t="s">
        <v>1095</v>
      </c>
      <c r="F18" s="58" t="s">
        <v>1292</v>
      </c>
    </row>
    <row r="19" spans="1:6">
      <c r="A19" s="59" t="s">
        <v>564</v>
      </c>
      <c r="B19" s="57" t="s">
        <v>558</v>
      </c>
      <c r="C19" s="58" t="s">
        <v>699</v>
      </c>
      <c r="D19" s="59" t="s">
        <v>1209</v>
      </c>
      <c r="E19" s="57" t="s">
        <v>1260</v>
      </c>
      <c r="F19" s="58" t="s">
        <v>1293</v>
      </c>
    </row>
    <row r="20" spans="1:6">
      <c r="A20" s="59" t="s">
        <v>819</v>
      </c>
      <c r="B20" s="57" t="s">
        <v>626</v>
      </c>
      <c r="C20" s="58" t="s">
        <v>869</v>
      </c>
      <c r="D20" s="59" t="s">
        <v>1210</v>
      </c>
      <c r="E20" s="57" t="s">
        <v>1261</v>
      </c>
      <c r="F20" s="58" t="s">
        <v>1294</v>
      </c>
    </row>
    <row r="21" spans="1:6">
      <c r="A21" s="59" t="s">
        <v>612</v>
      </c>
      <c r="B21" s="57" t="s">
        <v>797</v>
      </c>
      <c r="C21" s="58" t="s">
        <v>761</v>
      </c>
      <c r="D21" s="59" t="s">
        <v>1211</v>
      </c>
      <c r="E21" s="57" t="s">
        <v>1262</v>
      </c>
      <c r="F21" s="54" t="s">
        <v>1097</v>
      </c>
    </row>
    <row r="22" spans="1:6">
      <c r="A22" s="59" t="s">
        <v>518</v>
      </c>
      <c r="B22" s="57" t="s">
        <v>793</v>
      </c>
      <c r="C22" s="58" t="s">
        <v>763</v>
      </c>
      <c r="D22" s="59" t="s">
        <v>1212</v>
      </c>
      <c r="E22" s="57" t="s">
        <v>1263</v>
      </c>
      <c r="F22" s="57" t="s">
        <v>1295</v>
      </c>
    </row>
    <row r="23" spans="1:6">
      <c r="A23" s="59" t="s">
        <v>823</v>
      </c>
      <c r="B23" s="57" t="s">
        <v>514</v>
      </c>
      <c r="C23" s="58" t="s">
        <v>588</v>
      </c>
      <c r="D23" s="59" t="s">
        <v>1213</v>
      </c>
      <c r="E23" s="57" t="s">
        <v>1264</v>
      </c>
      <c r="F23" s="57" t="s">
        <v>1296</v>
      </c>
    </row>
    <row r="24" spans="1:6">
      <c r="A24" s="54" t="s">
        <v>1097</v>
      </c>
      <c r="B24" s="54" t="s">
        <v>1096</v>
      </c>
      <c r="C24" s="58" t="s">
        <v>500</v>
      </c>
      <c r="D24" s="54" t="s">
        <v>1097</v>
      </c>
      <c r="E24" s="57" t="s">
        <v>1265</v>
      </c>
      <c r="F24" s="57" t="s">
        <v>1297</v>
      </c>
    </row>
    <row r="25" spans="1:6">
      <c r="A25" s="56" t="s">
        <v>644</v>
      </c>
      <c r="B25" s="58" t="s">
        <v>829</v>
      </c>
      <c r="C25" s="58" t="s">
        <v>799</v>
      </c>
      <c r="D25" s="56" t="s">
        <v>1214</v>
      </c>
      <c r="E25" s="54" t="s">
        <v>1096</v>
      </c>
      <c r="F25" s="57" t="s">
        <v>1298</v>
      </c>
    </row>
    <row r="26" spans="1:6">
      <c r="A26" s="56" t="s">
        <v>673</v>
      </c>
      <c r="B26" s="58" t="s">
        <v>675</v>
      </c>
      <c r="C26" s="58" t="s">
        <v>769</v>
      </c>
      <c r="D26" s="56" t="s">
        <v>1215</v>
      </c>
      <c r="E26" s="58" t="s">
        <v>1266</v>
      </c>
      <c r="F26" s="57" t="s">
        <v>1299</v>
      </c>
    </row>
    <row r="27" spans="1:6">
      <c r="A27" s="56" t="s">
        <v>1101</v>
      </c>
      <c r="B27" s="58" t="s">
        <v>771</v>
      </c>
      <c r="C27" s="58" t="s">
        <v>861</v>
      </c>
      <c r="D27" s="56" t="s">
        <v>1216</v>
      </c>
      <c r="E27" s="58" t="s">
        <v>1267</v>
      </c>
      <c r="F27" s="54" t="s">
        <v>1098</v>
      </c>
    </row>
    <row r="28" spans="1:6">
      <c r="A28" s="56" t="s">
        <v>1102</v>
      </c>
      <c r="B28" s="58" t="s">
        <v>715</v>
      </c>
      <c r="C28" s="58" t="s">
        <v>811</v>
      </c>
      <c r="D28" s="56" t="s">
        <v>1217</v>
      </c>
      <c r="E28" s="58" t="s">
        <v>1268</v>
      </c>
      <c r="F28" s="58" t="s">
        <v>1300</v>
      </c>
    </row>
    <row r="29" spans="1:6">
      <c r="A29" s="56" t="s">
        <v>1103</v>
      </c>
      <c r="B29" s="58" t="s">
        <v>526</v>
      </c>
      <c r="C29" s="58" t="s">
        <v>566</v>
      </c>
      <c r="D29" s="56" t="s">
        <v>1218</v>
      </c>
      <c r="E29" s="58" t="s">
        <v>1269</v>
      </c>
      <c r="F29" s="58" t="s">
        <v>1301</v>
      </c>
    </row>
    <row r="30" spans="1:6">
      <c r="A30" s="56" t="s">
        <v>1104</v>
      </c>
      <c r="B30" s="58" t="s">
        <v>847</v>
      </c>
      <c r="C30" s="58" t="s">
        <v>719</v>
      </c>
      <c r="D30" s="56" t="s">
        <v>1219</v>
      </c>
      <c r="E30" s="58" t="s">
        <v>1270</v>
      </c>
      <c r="F30" s="58" t="s">
        <v>1302</v>
      </c>
    </row>
    <row r="31" spans="1:6">
      <c r="A31" s="54" t="s">
        <v>1098</v>
      </c>
      <c r="B31" s="54" t="s">
        <v>1097</v>
      </c>
      <c r="C31" s="54" t="s">
        <v>1097</v>
      </c>
      <c r="D31" s="56" t="s">
        <v>1220</v>
      </c>
      <c r="E31" s="58" t="s">
        <v>1271</v>
      </c>
      <c r="F31" s="58" t="s">
        <v>1303</v>
      </c>
    </row>
    <row r="32" spans="1:6">
      <c r="A32" s="59" t="s">
        <v>1105</v>
      </c>
      <c r="B32" s="57" t="s">
        <v>570</v>
      </c>
      <c r="C32" s="57" t="s">
        <v>853</v>
      </c>
      <c r="D32" s="56" t="s">
        <v>1221</v>
      </c>
      <c r="E32" s="58" t="s">
        <v>1272</v>
      </c>
      <c r="F32" s="58" t="s">
        <v>1304</v>
      </c>
    </row>
    <row r="33" spans="1:6">
      <c r="A33" s="59" t="s">
        <v>1106</v>
      </c>
      <c r="B33" s="57" t="s">
        <v>789</v>
      </c>
      <c r="C33" s="57" t="s">
        <v>687</v>
      </c>
      <c r="D33" s="56" t="s">
        <v>1222</v>
      </c>
      <c r="E33" s="58" t="s">
        <v>1273</v>
      </c>
      <c r="F33" s="58" t="s">
        <v>1305</v>
      </c>
    </row>
    <row r="34" spans="1:6">
      <c r="A34" s="59" t="s">
        <v>1107</v>
      </c>
      <c r="B34" s="57" t="s">
        <v>795</v>
      </c>
      <c r="C34" s="57" t="s">
        <v>781</v>
      </c>
      <c r="D34" s="56" t="s">
        <v>1223</v>
      </c>
      <c r="E34" s="58" t="s">
        <v>1274</v>
      </c>
      <c r="F34" s="58" t="s">
        <v>1306</v>
      </c>
    </row>
    <row r="35" spans="1:6">
      <c r="A35" s="59" t="s">
        <v>1108</v>
      </c>
      <c r="B35" s="57" t="s">
        <v>759</v>
      </c>
      <c r="C35" s="57" t="s">
        <v>538</v>
      </c>
      <c r="D35" s="54" t="s">
        <v>1098</v>
      </c>
      <c r="E35" s="58" t="s">
        <v>1275</v>
      </c>
      <c r="F35" s="58" t="s">
        <v>1307</v>
      </c>
    </row>
    <row r="36" spans="1:6">
      <c r="A36" s="59" t="s">
        <v>1109</v>
      </c>
      <c r="B36" s="57" t="s">
        <v>520</v>
      </c>
      <c r="C36" s="57" t="s">
        <v>871</v>
      </c>
      <c r="D36" s="59" t="s">
        <v>1224</v>
      </c>
      <c r="E36" s="58" t="s">
        <v>1276</v>
      </c>
      <c r="F36" s="58" t="s">
        <v>1308</v>
      </c>
    </row>
    <row r="37" spans="1:6">
      <c r="A37" s="59" t="s">
        <v>1110</v>
      </c>
      <c r="B37" s="54" t="s">
        <v>1098</v>
      </c>
      <c r="C37" s="57" t="s">
        <v>703</v>
      </c>
      <c r="D37" s="59" t="s">
        <v>1225</v>
      </c>
      <c r="E37" s="58" t="s">
        <v>463</v>
      </c>
      <c r="F37" s="58" t="s">
        <v>1309</v>
      </c>
    </row>
    <row r="38" spans="1:6">
      <c r="A38" s="59" t="s">
        <v>1111</v>
      </c>
      <c r="B38" s="58" t="s">
        <v>620</v>
      </c>
      <c r="C38" s="57" t="s">
        <v>664</v>
      </c>
      <c r="D38" s="59" t="s">
        <v>1226</v>
      </c>
      <c r="E38" s="58" t="s">
        <v>1277</v>
      </c>
      <c r="F38" s="58" t="s">
        <v>1310</v>
      </c>
    </row>
    <row r="39" spans="1:6">
      <c r="A39" s="59" t="s">
        <v>1112</v>
      </c>
      <c r="B39" s="58" t="s">
        <v>839</v>
      </c>
      <c r="C39" s="57" t="s">
        <v>845</v>
      </c>
      <c r="D39" s="59" t="s">
        <v>1227</v>
      </c>
      <c r="E39" s="58" t="s">
        <v>1278</v>
      </c>
      <c r="F39" s="54" t="s">
        <v>1099</v>
      </c>
    </row>
    <row r="40" spans="1:6">
      <c r="A40" s="59" t="s">
        <v>1113</v>
      </c>
      <c r="B40" s="58" t="s">
        <v>622</v>
      </c>
      <c r="C40" s="57" t="s">
        <v>628</v>
      </c>
      <c r="D40" s="59" t="s">
        <v>1228</v>
      </c>
      <c r="E40" s="60" t="s">
        <v>1279</v>
      </c>
      <c r="F40" s="61" t="s">
        <v>1311</v>
      </c>
    </row>
    <row r="41" spans="1:6">
      <c r="A41" s="59" t="s">
        <v>1114</v>
      </c>
      <c r="B41" s="58" t="s">
        <v>574</v>
      </c>
      <c r="C41" s="54" t="s">
        <v>1098</v>
      </c>
      <c r="D41" s="58" t="s">
        <v>1229</v>
      </c>
    </row>
    <row r="42" spans="1:6">
      <c r="A42" s="54" t="s">
        <v>1099</v>
      </c>
      <c r="B42" s="58" t="s">
        <v>578</v>
      </c>
      <c r="C42" s="58" t="s">
        <v>616</v>
      </c>
      <c r="D42" s="54" t="s">
        <v>1099</v>
      </c>
    </row>
    <row r="43" spans="1:6">
      <c r="A43" s="56" t="s">
        <v>1115</v>
      </c>
      <c r="B43" s="58" t="s">
        <v>705</v>
      </c>
      <c r="C43" s="58" t="s">
        <v>568</v>
      </c>
      <c r="D43" s="57" t="s">
        <v>1230</v>
      </c>
    </row>
    <row r="44" spans="1:6">
      <c r="A44" s="56" t="s">
        <v>1116</v>
      </c>
      <c r="B44" s="58" t="s">
        <v>835</v>
      </c>
      <c r="C44" s="58" t="s">
        <v>817</v>
      </c>
      <c r="D44" s="57" t="s">
        <v>1231</v>
      </c>
    </row>
    <row r="45" spans="1:6">
      <c r="A45" s="56" t="s">
        <v>1117</v>
      </c>
      <c r="B45" s="58" t="s">
        <v>562</v>
      </c>
      <c r="C45" s="58" t="s">
        <v>614</v>
      </c>
      <c r="D45" s="57" t="s">
        <v>1232</v>
      </c>
    </row>
    <row r="46" spans="1:6">
      <c r="A46" s="54" t="s">
        <v>1100</v>
      </c>
      <c r="B46" s="54" t="s">
        <v>1099</v>
      </c>
      <c r="C46" s="58" t="s">
        <v>841</v>
      </c>
      <c r="D46" s="57" t="s">
        <v>1233</v>
      </c>
    </row>
    <row r="47" spans="1:6">
      <c r="A47" s="59" t="s">
        <v>1118</v>
      </c>
      <c r="B47" s="57" t="s">
        <v>592</v>
      </c>
      <c r="C47" s="58" t="s">
        <v>608</v>
      </c>
      <c r="D47" s="57" t="s">
        <v>1234</v>
      </c>
    </row>
    <row r="48" spans="1:6">
      <c r="A48" s="59" t="s">
        <v>1119</v>
      </c>
      <c r="B48" s="57" t="s">
        <v>548</v>
      </c>
      <c r="C48" s="58" t="s">
        <v>630</v>
      </c>
      <c r="D48" s="57" t="s">
        <v>1235</v>
      </c>
    </row>
    <row r="49" spans="1:4">
      <c r="A49" s="59" t="s">
        <v>1120</v>
      </c>
      <c r="B49" s="57" t="s">
        <v>572</v>
      </c>
      <c r="C49" s="58" t="s">
        <v>634</v>
      </c>
      <c r="D49" s="57" t="s">
        <v>1236</v>
      </c>
    </row>
    <row r="50" spans="1:4">
      <c r="A50" s="59" t="s">
        <v>1121</v>
      </c>
      <c r="B50" s="57" t="s">
        <v>859</v>
      </c>
      <c r="C50" s="58" t="s">
        <v>648</v>
      </c>
      <c r="D50" s="57" t="s">
        <v>1237</v>
      </c>
    </row>
    <row r="51" spans="1:4">
      <c r="A51" s="59" t="s">
        <v>1122</v>
      </c>
      <c r="B51" s="57" t="s">
        <v>662</v>
      </c>
      <c r="C51" s="58" t="s">
        <v>701</v>
      </c>
      <c r="D51" s="57" t="s">
        <v>1238</v>
      </c>
    </row>
    <row r="52" spans="1:4">
      <c r="A52" s="59" t="s">
        <v>1123</v>
      </c>
      <c r="B52" s="57" t="s">
        <v>590</v>
      </c>
      <c r="C52" s="58" t="s">
        <v>550</v>
      </c>
      <c r="D52" s="57" t="s">
        <v>1239</v>
      </c>
    </row>
    <row r="53" spans="1:4">
      <c r="A53" s="59" t="s">
        <v>1124</v>
      </c>
      <c r="B53" s="57" t="s">
        <v>843</v>
      </c>
      <c r="C53" s="58" t="s">
        <v>656</v>
      </c>
      <c r="D53" s="57" t="s">
        <v>1240</v>
      </c>
    </row>
    <row r="54" spans="1:4">
      <c r="A54" s="59" t="s">
        <v>1125</v>
      </c>
      <c r="B54" s="57" t="s">
        <v>490</v>
      </c>
      <c r="C54" s="58" t="s">
        <v>837</v>
      </c>
      <c r="D54" s="57" t="s">
        <v>1241</v>
      </c>
    </row>
    <row r="55" spans="1:4">
      <c r="A55" s="59" t="s">
        <v>1126</v>
      </c>
      <c r="B55" s="54" t="s">
        <v>1100</v>
      </c>
      <c r="C55" s="54" t="s">
        <v>1099</v>
      </c>
      <c r="D55" s="57" t="s">
        <v>1242</v>
      </c>
    </row>
    <row r="56" spans="1:4">
      <c r="A56" s="59" t="s">
        <v>1127</v>
      </c>
      <c r="B56" s="58" t="s">
        <v>496</v>
      </c>
      <c r="C56" s="57" t="s">
        <v>697</v>
      </c>
      <c r="D56" s="57" t="s">
        <v>1243</v>
      </c>
    </row>
    <row r="57" spans="1:4">
      <c r="A57" s="59" t="s">
        <v>1128</v>
      </c>
      <c r="B57" s="58" t="s">
        <v>709</v>
      </c>
      <c r="C57" s="57" t="s">
        <v>745</v>
      </c>
      <c r="D57" s="57" t="s">
        <v>1244</v>
      </c>
    </row>
    <row r="58" spans="1:4">
      <c r="A58" s="59" t="s">
        <v>1129</v>
      </c>
      <c r="B58" s="58" t="s">
        <v>815</v>
      </c>
      <c r="C58" s="57" t="s">
        <v>636</v>
      </c>
      <c r="D58" s="61" t="s">
        <v>1245</v>
      </c>
    </row>
    <row r="59" spans="1:4">
      <c r="A59" s="59" t="s">
        <v>1130</v>
      </c>
      <c r="B59" s="58" t="s">
        <v>833</v>
      </c>
      <c r="C59" s="57" t="s">
        <v>576</v>
      </c>
    </row>
    <row r="60" spans="1:4">
      <c r="A60" s="59" t="s">
        <v>1131</v>
      </c>
      <c r="B60" s="58" t="s">
        <v>540</v>
      </c>
      <c r="C60" s="57" t="s">
        <v>765</v>
      </c>
    </row>
    <row r="61" spans="1:4">
      <c r="A61" s="59" t="s">
        <v>1132</v>
      </c>
      <c r="B61" s="58" t="s">
        <v>767</v>
      </c>
      <c r="C61" s="57" t="s">
        <v>508</v>
      </c>
    </row>
    <row r="62" spans="1:4">
      <c r="A62" s="59" t="s">
        <v>1133</v>
      </c>
      <c r="B62" s="58" t="s">
        <v>524</v>
      </c>
      <c r="C62" s="57" t="s">
        <v>600</v>
      </c>
    </row>
    <row r="63" spans="1:4">
      <c r="A63" s="59" t="s">
        <v>1134</v>
      </c>
      <c r="B63" s="58" t="s">
        <v>831</v>
      </c>
      <c r="C63" s="57" t="s">
        <v>693</v>
      </c>
    </row>
    <row r="64" spans="1:4">
      <c r="A64" s="59" t="s">
        <v>1135</v>
      </c>
      <c r="B64" s="58" t="s">
        <v>717</v>
      </c>
      <c r="C64" s="57" t="s">
        <v>825</v>
      </c>
    </row>
    <row r="65" spans="1:3">
      <c r="A65" s="59" t="s">
        <v>1136</v>
      </c>
      <c r="B65" s="58" t="s">
        <v>677</v>
      </c>
      <c r="C65" s="57" t="s">
        <v>775</v>
      </c>
    </row>
    <row r="66" spans="1:3">
      <c r="A66" s="59" t="s">
        <v>1137</v>
      </c>
      <c r="B66" s="58" t="s">
        <v>725</v>
      </c>
      <c r="C66" s="57" t="s">
        <v>779</v>
      </c>
    </row>
    <row r="67" spans="1:3">
      <c r="A67" s="59" t="s">
        <v>1138</v>
      </c>
      <c r="B67" s="58" t="s">
        <v>554</v>
      </c>
      <c r="C67" s="57" t="s">
        <v>528</v>
      </c>
    </row>
    <row r="68" spans="1:3">
      <c r="A68" s="59" t="s">
        <v>1139</v>
      </c>
      <c r="B68" s="58" t="s">
        <v>731</v>
      </c>
      <c r="C68" s="57" t="s">
        <v>801</v>
      </c>
    </row>
    <row r="69" spans="1:3">
      <c r="A69" s="63" t="s">
        <v>1140</v>
      </c>
      <c r="B69" s="58" t="s">
        <v>642</v>
      </c>
      <c r="C69" s="57" t="s">
        <v>809</v>
      </c>
    </row>
    <row r="70" spans="1:3">
      <c r="B70" s="58" t="s">
        <v>857</v>
      </c>
      <c r="C70" s="54" t="s">
        <v>1100</v>
      </c>
    </row>
    <row r="71" spans="1:3">
      <c r="B71" s="58" t="s">
        <v>707</v>
      </c>
      <c r="C71" s="58" t="s">
        <v>751</v>
      </c>
    </row>
    <row r="72" spans="1:3">
      <c r="B72" s="58" t="s">
        <v>530</v>
      </c>
      <c r="C72" s="58" t="s">
        <v>807</v>
      </c>
    </row>
    <row r="73" spans="1:3">
      <c r="B73" s="58" t="s">
        <v>522</v>
      </c>
      <c r="C73" s="58" t="s">
        <v>482</v>
      </c>
    </row>
    <row r="74" spans="1:3">
      <c r="B74" s="58" t="s">
        <v>737</v>
      </c>
      <c r="C74" s="58" t="s">
        <v>556</v>
      </c>
    </row>
    <row r="75" spans="1:3">
      <c r="B75" s="58" t="s">
        <v>596</v>
      </c>
      <c r="C75" s="58" t="s">
        <v>733</v>
      </c>
    </row>
    <row r="76" spans="1:3">
      <c r="B76" s="58" t="s">
        <v>502</v>
      </c>
      <c r="C76" s="58" t="s">
        <v>681</v>
      </c>
    </row>
    <row r="77" spans="1:3">
      <c r="B77" s="58" t="s">
        <v>560</v>
      </c>
      <c r="C77" s="58" t="s">
        <v>741</v>
      </c>
    </row>
    <row r="78" spans="1:3">
      <c r="B78" s="58" t="s">
        <v>650</v>
      </c>
      <c r="C78" s="58" t="s">
        <v>504</v>
      </c>
    </row>
    <row r="79" spans="1:3">
      <c r="B79" s="58" t="s">
        <v>813</v>
      </c>
      <c r="C79" s="58" t="s">
        <v>669</v>
      </c>
    </row>
    <row r="80" spans="1:3">
      <c r="B80" s="58" t="s">
        <v>739</v>
      </c>
      <c r="C80" s="58" t="s">
        <v>743</v>
      </c>
    </row>
    <row r="81" spans="2:3">
      <c r="B81" s="58" t="s">
        <v>721</v>
      </c>
      <c r="C81" s="58" t="s">
        <v>598</v>
      </c>
    </row>
    <row r="82" spans="2:3">
      <c r="B82" s="54" t="s">
        <v>1141</v>
      </c>
      <c r="C82" s="58" t="s">
        <v>1168</v>
      </c>
    </row>
    <row r="83" spans="2:3">
      <c r="B83" s="57" t="s">
        <v>652</v>
      </c>
      <c r="C83" s="58" t="s">
        <v>1169</v>
      </c>
    </row>
    <row r="84" spans="2:3">
      <c r="B84" s="57" t="s">
        <v>666</v>
      </c>
      <c r="C84" s="58" t="s">
        <v>1170</v>
      </c>
    </row>
    <row r="85" spans="2:3">
      <c r="B85" s="57" t="s">
        <v>1142</v>
      </c>
      <c r="C85" s="58" t="s">
        <v>1171</v>
      </c>
    </row>
    <row r="86" spans="2:3">
      <c r="B86" s="57" t="s">
        <v>1143</v>
      </c>
      <c r="C86" s="54" t="s">
        <v>1141</v>
      </c>
    </row>
    <row r="87" spans="2:3">
      <c r="B87" s="57" t="s">
        <v>1144</v>
      </c>
      <c r="C87" s="57" t="s">
        <v>1172</v>
      </c>
    </row>
    <row r="88" spans="2:3">
      <c r="B88" s="57" t="s">
        <v>1145</v>
      </c>
      <c r="C88" s="57" t="s">
        <v>1173</v>
      </c>
    </row>
    <row r="89" spans="2:3">
      <c r="B89" s="57" t="s">
        <v>1146</v>
      </c>
      <c r="C89" s="57" t="s">
        <v>1174</v>
      </c>
    </row>
    <row r="90" spans="2:3">
      <c r="B90" s="57" t="s">
        <v>1147</v>
      </c>
      <c r="C90" s="57" t="s">
        <v>1175</v>
      </c>
    </row>
    <row r="91" spans="2:3">
      <c r="B91" s="57" t="s">
        <v>1148</v>
      </c>
      <c r="C91" s="57" t="s">
        <v>1176</v>
      </c>
    </row>
    <row r="92" spans="2:3">
      <c r="B92" s="57" t="s">
        <v>1149</v>
      </c>
      <c r="C92" s="57" t="s">
        <v>1177</v>
      </c>
    </row>
    <row r="93" spans="2:3">
      <c r="B93" s="57" t="s">
        <v>1150</v>
      </c>
      <c r="C93" s="57" t="s">
        <v>1178</v>
      </c>
    </row>
    <row r="94" spans="2:3">
      <c r="B94" s="57" t="s">
        <v>1151</v>
      </c>
      <c r="C94" s="57" t="s">
        <v>1179</v>
      </c>
    </row>
    <row r="95" spans="2:3">
      <c r="B95" s="57" t="s">
        <v>1152</v>
      </c>
      <c r="C95" s="57" t="s">
        <v>1180</v>
      </c>
    </row>
    <row r="96" spans="2:3">
      <c r="B96" s="57" t="s">
        <v>1153</v>
      </c>
      <c r="C96" s="57" t="s">
        <v>1181</v>
      </c>
    </row>
    <row r="97" spans="2:3">
      <c r="B97" s="57" t="s">
        <v>1154</v>
      </c>
      <c r="C97" s="57" t="s">
        <v>1182</v>
      </c>
    </row>
    <row r="98" spans="2:3">
      <c r="B98" s="57" t="s">
        <v>1155</v>
      </c>
      <c r="C98" s="57" t="s">
        <v>1183</v>
      </c>
    </row>
    <row r="99" spans="2:3">
      <c r="B99" s="57" t="s">
        <v>1156</v>
      </c>
      <c r="C99" s="57" t="s">
        <v>1184</v>
      </c>
    </row>
    <row r="100" spans="2:3">
      <c r="B100" s="57" t="s">
        <v>1157</v>
      </c>
      <c r="C100" s="57" t="s">
        <v>1185</v>
      </c>
    </row>
    <row r="101" spans="2:3">
      <c r="B101" s="57" t="s">
        <v>1158</v>
      </c>
      <c r="C101" s="57" t="s">
        <v>1186</v>
      </c>
    </row>
    <row r="102" spans="2:3">
      <c r="B102" s="57" t="s">
        <v>1159</v>
      </c>
      <c r="C102" s="57" t="s">
        <v>1187</v>
      </c>
    </row>
    <row r="103" spans="2:3">
      <c r="B103" s="57" t="s">
        <v>1160</v>
      </c>
      <c r="C103" s="57" t="s">
        <v>1188</v>
      </c>
    </row>
    <row r="104" spans="2:3">
      <c r="B104" s="57" t="s">
        <v>1161</v>
      </c>
      <c r="C104" s="57" t="s">
        <v>1189</v>
      </c>
    </row>
    <row r="105" spans="2:3">
      <c r="B105" s="57" t="s">
        <v>1162</v>
      </c>
      <c r="C105" s="57" t="s">
        <v>1190</v>
      </c>
    </row>
    <row r="106" spans="2:3">
      <c r="B106" s="57" t="s">
        <v>1163</v>
      </c>
      <c r="C106" s="57" t="s">
        <v>1191</v>
      </c>
    </row>
    <row r="107" spans="2:3">
      <c r="B107" s="57" t="s">
        <v>1164</v>
      </c>
      <c r="C107" s="57" t="s">
        <v>1192</v>
      </c>
    </row>
    <row r="108" spans="2:3">
      <c r="B108" s="57" t="s">
        <v>1165</v>
      </c>
      <c r="C108" s="57" t="s">
        <v>1193</v>
      </c>
    </row>
    <row r="109" spans="2:3">
      <c r="B109" s="57" t="s">
        <v>1166</v>
      </c>
      <c r="C109" s="57" t="s">
        <v>1194</v>
      </c>
    </row>
    <row r="110" spans="2:3">
      <c r="B110" s="61" t="s">
        <v>1167</v>
      </c>
      <c r="C110" s="61" t="s">
        <v>1195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workbookViewId="0">
      <selection activeCell="B20" sqref="B20"/>
    </sheetView>
  </sheetViews>
  <sheetFormatPr baseColWidth="10" defaultColWidth="8.83203125" defaultRowHeight="14" x14ac:dyDescent="0"/>
  <cols>
    <col min="2" max="2" width="28.5" bestFit="1" customWidth="1"/>
  </cols>
  <sheetData>
    <row r="1" spans="1:7">
      <c r="A1" t="s">
        <v>477</v>
      </c>
    </row>
    <row r="3" spans="1:7">
      <c r="A3" t="s">
        <v>1315</v>
      </c>
    </row>
    <row r="4" spans="1:7">
      <c r="A4" t="s">
        <v>0</v>
      </c>
      <c r="B4" t="s">
        <v>478</v>
      </c>
      <c r="C4" t="s">
        <v>4</v>
      </c>
      <c r="D4" t="s">
        <v>479</v>
      </c>
      <c r="E4" t="s">
        <v>418</v>
      </c>
      <c r="G4" t="s">
        <v>0</v>
      </c>
    </row>
    <row r="5" spans="1:7">
      <c r="A5">
        <v>1</v>
      </c>
      <c r="B5" t="s">
        <v>486</v>
      </c>
      <c r="C5" t="s">
        <v>487</v>
      </c>
      <c r="D5">
        <v>3</v>
      </c>
      <c r="E5">
        <v>3</v>
      </c>
      <c r="G5">
        <f>A5</f>
        <v>1</v>
      </c>
    </row>
    <row r="6" spans="1:7">
      <c r="A6">
        <v>2</v>
      </c>
      <c r="B6" t="s">
        <v>646</v>
      </c>
      <c r="C6" t="s">
        <v>647</v>
      </c>
      <c r="D6">
        <v>2</v>
      </c>
      <c r="E6">
        <v>2</v>
      </c>
      <c r="G6">
        <f t="shared" ref="G6:G69" si="0">A6</f>
        <v>2</v>
      </c>
    </row>
    <row r="7" spans="1:7">
      <c r="A7">
        <v>3</v>
      </c>
      <c r="B7" t="s">
        <v>753</v>
      </c>
      <c r="C7" t="s">
        <v>754</v>
      </c>
      <c r="D7">
        <v>4</v>
      </c>
      <c r="E7">
        <v>4</v>
      </c>
      <c r="G7">
        <f t="shared" si="0"/>
        <v>3</v>
      </c>
    </row>
    <row r="8" spans="1:7">
      <c r="A8">
        <v>4</v>
      </c>
      <c r="B8" t="s">
        <v>727</v>
      </c>
      <c r="C8" t="s">
        <v>728</v>
      </c>
      <c r="D8">
        <v>1</v>
      </c>
      <c r="E8">
        <v>1</v>
      </c>
      <c r="G8">
        <f t="shared" si="0"/>
        <v>4</v>
      </c>
    </row>
    <row r="9" spans="1:7">
      <c r="A9">
        <v>5</v>
      </c>
      <c r="B9" t="s">
        <v>610</v>
      </c>
      <c r="C9" t="s">
        <v>611</v>
      </c>
      <c r="D9">
        <v>5</v>
      </c>
      <c r="E9">
        <v>6</v>
      </c>
      <c r="G9">
        <f t="shared" si="0"/>
        <v>5</v>
      </c>
    </row>
    <row r="10" spans="1:7">
      <c r="A10">
        <v>6</v>
      </c>
      <c r="B10" t="s">
        <v>544</v>
      </c>
      <c r="C10" t="s">
        <v>545</v>
      </c>
      <c r="D10">
        <v>6</v>
      </c>
      <c r="E10">
        <v>5</v>
      </c>
      <c r="G10">
        <f t="shared" si="0"/>
        <v>6</v>
      </c>
    </row>
    <row r="11" spans="1:7">
      <c r="A11">
        <v>7</v>
      </c>
      <c r="B11" t="s">
        <v>582</v>
      </c>
      <c r="C11" t="s">
        <v>583</v>
      </c>
      <c r="D11">
        <v>12</v>
      </c>
      <c r="E11">
        <v>13</v>
      </c>
      <c r="G11">
        <f t="shared" si="0"/>
        <v>7</v>
      </c>
    </row>
    <row r="12" spans="1:7">
      <c r="A12">
        <v>8</v>
      </c>
      <c r="B12" t="s">
        <v>671</v>
      </c>
      <c r="C12" t="s">
        <v>672</v>
      </c>
      <c r="D12">
        <v>7</v>
      </c>
      <c r="E12">
        <v>9</v>
      </c>
      <c r="G12">
        <f t="shared" si="0"/>
        <v>8</v>
      </c>
    </row>
    <row r="13" spans="1:7">
      <c r="A13">
        <v>9</v>
      </c>
      <c r="B13" t="s">
        <v>821</v>
      </c>
      <c r="C13" t="s">
        <v>822</v>
      </c>
      <c r="D13">
        <v>36</v>
      </c>
      <c r="E13">
        <v>39</v>
      </c>
      <c r="G13">
        <f t="shared" si="0"/>
        <v>9</v>
      </c>
    </row>
    <row r="14" spans="1:7">
      <c r="A14">
        <v>10</v>
      </c>
      <c r="B14" t="s">
        <v>584</v>
      </c>
      <c r="C14" t="s">
        <v>585</v>
      </c>
      <c r="D14">
        <v>8</v>
      </c>
      <c r="E14">
        <v>10</v>
      </c>
      <c r="G14">
        <f t="shared" si="0"/>
        <v>10</v>
      </c>
    </row>
    <row r="15" spans="1:7">
      <c r="A15">
        <v>11</v>
      </c>
      <c r="B15" t="s">
        <v>873</v>
      </c>
      <c r="C15" t="s">
        <v>874</v>
      </c>
      <c r="D15">
        <v>20</v>
      </c>
      <c r="E15">
        <v>27</v>
      </c>
      <c r="G15">
        <f t="shared" si="0"/>
        <v>11</v>
      </c>
    </row>
    <row r="16" spans="1:7">
      <c r="A16">
        <v>12</v>
      </c>
      <c r="B16" t="s">
        <v>689</v>
      </c>
      <c r="C16" t="s">
        <v>690</v>
      </c>
      <c r="D16">
        <v>15</v>
      </c>
      <c r="E16">
        <v>19</v>
      </c>
      <c r="G16">
        <f t="shared" si="0"/>
        <v>12</v>
      </c>
    </row>
    <row r="17" spans="1:7">
      <c r="A17">
        <v>13</v>
      </c>
      <c r="B17" t="s">
        <v>602</v>
      </c>
      <c r="C17" t="s">
        <v>603</v>
      </c>
      <c r="D17">
        <v>22</v>
      </c>
      <c r="E17">
        <v>23</v>
      </c>
      <c r="G17">
        <f t="shared" si="0"/>
        <v>13</v>
      </c>
    </row>
    <row r="18" spans="1:7">
      <c r="A18">
        <v>14</v>
      </c>
      <c r="B18" t="s">
        <v>594</v>
      </c>
      <c r="C18" t="s">
        <v>595</v>
      </c>
      <c r="D18">
        <v>9</v>
      </c>
      <c r="E18">
        <v>11</v>
      </c>
      <c r="G18">
        <f t="shared" si="0"/>
        <v>14</v>
      </c>
    </row>
    <row r="19" spans="1:7">
      <c r="A19">
        <v>15</v>
      </c>
      <c r="B19" t="s">
        <v>1319</v>
      </c>
      <c r="C19" t="s">
        <v>724</v>
      </c>
      <c r="D19">
        <v>23</v>
      </c>
      <c r="E19">
        <v>21</v>
      </c>
      <c r="G19">
        <f t="shared" si="0"/>
        <v>15</v>
      </c>
    </row>
    <row r="20" spans="1:7">
      <c r="A20">
        <v>16</v>
      </c>
      <c r="B20" t="s">
        <v>747</v>
      </c>
      <c r="C20" t="s">
        <v>748</v>
      </c>
      <c r="D20">
        <v>11</v>
      </c>
      <c r="E20">
        <v>8</v>
      </c>
      <c r="G20">
        <f t="shared" si="0"/>
        <v>16</v>
      </c>
    </row>
    <row r="21" spans="1:7">
      <c r="A21">
        <v>17</v>
      </c>
      <c r="B21" t="s">
        <v>534</v>
      </c>
      <c r="C21" t="s">
        <v>535</v>
      </c>
      <c r="D21">
        <v>14</v>
      </c>
      <c r="E21">
        <v>17</v>
      </c>
      <c r="G21">
        <f t="shared" si="0"/>
        <v>17</v>
      </c>
    </row>
    <row r="22" spans="1:7">
      <c r="A22">
        <v>18</v>
      </c>
      <c r="B22" t="s">
        <v>494</v>
      </c>
      <c r="C22" t="s">
        <v>495</v>
      </c>
      <c r="D22">
        <v>24</v>
      </c>
      <c r="E22">
        <v>26</v>
      </c>
      <c r="G22">
        <f t="shared" si="0"/>
        <v>18</v>
      </c>
    </row>
    <row r="23" spans="1:7">
      <c r="A23">
        <v>19</v>
      </c>
      <c r="B23" t="s">
        <v>492</v>
      </c>
      <c r="C23" t="s">
        <v>493</v>
      </c>
      <c r="D23">
        <v>18</v>
      </c>
      <c r="E23">
        <v>24</v>
      </c>
      <c r="G23">
        <f t="shared" si="0"/>
        <v>19</v>
      </c>
    </row>
    <row r="24" spans="1:7">
      <c r="A24">
        <v>20</v>
      </c>
      <c r="B24" t="s">
        <v>484</v>
      </c>
      <c r="C24" t="s">
        <v>485</v>
      </c>
      <c r="D24">
        <v>26</v>
      </c>
      <c r="E24">
        <v>15</v>
      </c>
      <c r="G24">
        <f t="shared" si="0"/>
        <v>20</v>
      </c>
    </row>
    <row r="25" spans="1:7">
      <c r="A25">
        <v>21</v>
      </c>
      <c r="B25" t="s">
        <v>510</v>
      </c>
      <c r="C25" t="s">
        <v>511</v>
      </c>
      <c r="D25">
        <v>25</v>
      </c>
      <c r="E25">
        <v>25</v>
      </c>
      <c r="G25">
        <f t="shared" si="0"/>
        <v>21</v>
      </c>
    </row>
    <row r="26" spans="1:7">
      <c r="A26">
        <v>22</v>
      </c>
      <c r="B26" t="s">
        <v>604</v>
      </c>
      <c r="C26" t="s">
        <v>605</v>
      </c>
      <c r="D26">
        <v>28</v>
      </c>
      <c r="E26">
        <v>12</v>
      </c>
      <c r="G26">
        <f t="shared" si="0"/>
        <v>22</v>
      </c>
    </row>
    <row r="27" spans="1:7">
      <c r="A27">
        <v>23</v>
      </c>
      <c r="B27" t="s">
        <v>542</v>
      </c>
      <c r="C27" t="s">
        <v>543</v>
      </c>
      <c r="D27">
        <v>40</v>
      </c>
      <c r="E27">
        <v>42</v>
      </c>
      <c r="G27">
        <f t="shared" si="0"/>
        <v>23</v>
      </c>
    </row>
    <row r="28" spans="1:7">
      <c r="A28">
        <v>24</v>
      </c>
      <c r="B28" t="s">
        <v>498</v>
      </c>
      <c r="C28" t="s">
        <v>499</v>
      </c>
      <c r="D28">
        <v>27</v>
      </c>
      <c r="E28">
        <v>30</v>
      </c>
      <c r="G28">
        <f t="shared" si="0"/>
        <v>24</v>
      </c>
    </row>
    <row r="29" spans="1:7">
      <c r="A29">
        <v>25</v>
      </c>
      <c r="B29" t="s">
        <v>685</v>
      </c>
      <c r="C29" t="s">
        <v>686</v>
      </c>
      <c r="D29">
        <v>17</v>
      </c>
      <c r="E29">
        <v>22</v>
      </c>
      <c r="G29">
        <f t="shared" si="0"/>
        <v>25</v>
      </c>
    </row>
    <row r="30" spans="1:7">
      <c r="A30">
        <v>26</v>
      </c>
      <c r="B30" t="s">
        <v>480</v>
      </c>
      <c r="C30" t="s">
        <v>792</v>
      </c>
      <c r="D30">
        <v>13</v>
      </c>
      <c r="E30">
        <v>14</v>
      </c>
      <c r="G30">
        <f t="shared" si="0"/>
        <v>26</v>
      </c>
    </row>
    <row r="31" spans="1:7">
      <c r="A31">
        <v>27</v>
      </c>
      <c r="B31" t="s">
        <v>783</v>
      </c>
      <c r="C31" t="s">
        <v>784</v>
      </c>
      <c r="D31">
        <v>21</v>
      </c>
      <c r="E31">
        <v>7</v>
      </c>
      <c r="G31">
        <f t="shared" si="0"/>
        <v>27</v>
      </c>
    </row>
    <row r="32" spans="1:7">
      <c r="A32">
        <v>28</v>
      </c>
      <c r="B32" t="s">
        <v>791</v>
      </c>
      <c r="C32" t="s">
        <v>481</v>
      </c>
      <c r="D32">
        <v>29</v>
      </c>
      <c r="E32">
        <v>28</v>
      </c>
      <c r="G32">
        <f t="shared" si="0"/>
        <v>28</v>
      </c>
    </row>
    <row r="33" spans="1:7">
      <c r="A33">
        <v>29</v>
      </c>
      <c r="B33" t="s">
        <v>558</v>
      </c>
      <c r="C33" t="s">
        <v>559</v>
      </c>
      <c r="D33">
        <v>58</v>
      </c>
      <c r="E33">
        <v>62</v>
      </c>
      <c r="G33">
        <f t="shared" si="0"/>
        <v>29</v>
      </c>
    </row>
    <row r="34" spans="1:7">
      <c r="A34">
        <v>30</v>
      </c>
      <c r="B34" t="s">
        <v>626</v>
      </c>
      <c r="C34" t="s">
        <v>627</v>
      </c>
      <c r="D34">
        <v>16</v>
      </c>
      <c r="E34">
        <v>20</v>
      </c>
      <c r="G34">
        <f t="shared" si="0"/>
        <v>30</v>
      </c>
    </row>
    <row r="35" spans="1:7">
      <c r="A35">
        <v>31</v>
      </c>
      <c r="B35" t="s">
        <v>797</v>
      </c>
      <c r="C35" t="s">
        <v>798</v>
      </c>
      <c r="D35">
        <v>43</v>
      </c>
      <c r="E35">
        <v>33</v>
      </c>
      <c r="G35">
        <f t="shared" si="0"/>
        <v>31</v>
      </c>
    </row>
    <row r="36" spans="1:7">
      <c r="A36">
        <v>32</v>
      </c>
      <c r="B36" t="s">
        <v>695</v>
      </c>
      <c r="C36" t="s">
        <v>696</v>
      </c>
      <c r="D36">
        <v>30</v>
      </c>
      <c r="E36">
        <v>35</v>
      </c>
      <c r="G36">
        <f t="shared" si="0"/>
        <v>32</v>
      </c>
    </row>
    <row r="37" spans="1:7">
      <c r="A37">
        <v>33</v>
      </c>
      <c r="B37" t="s">
        <v>793</v>
      </c>
      <c r="C37" t="s">
        <v>794</v>
      </c>
      <c r="D37">
        <v>42</v>
      </c>
      <c r="E37">
        <v>48</v>
      </c>
      <c r="G37">
        <f t="shared" si="0"/>
        <v>33</v>
      </c>
    </row>
    <row r="38" spans="1:7">
      <c r="A38">
        <v>34</v>
      </c>
      <c r="B38" t="s">
        <v>867</v>
      </c>
      <c r="C38" t="s">
        <v>868</v>
      </c>
      <c r="D38">
        <v>37</v>
      </c>
      <c r="E38">
        <v>40</v>
      </c>
      <c r="G38">
        <f t="shared" si="0"/>
        <v>34</v>
      </c>
    </row>
    <row r="39" spans="1:7">
      <c r="A39">
        <v>35</v>
      </c>
      <c r="B39" t="s">
        <v>514</v>
      </c>
      <c r="C39" t="s">
        <v>515</v>
      </c>
      <c r="D39">
        <v>19</v>
      </c>
      <c r="E39">
        <v>18</v>
      </c>
      <c r="G39">
        <f t="shared" si="0"/>
        <v>35</v>
      </c>
    </row>
    <row r="40" spans="1:7">
      <c r="A40">
        <v>36</v>
      </c>
      <c r="B40" t="s">
        <v>506</v>
      </c>
      <c r="C40" t="s">
        <v>507</v>
      </c>
      <c r="D40">
        <v>53</v>
      </c>
      <c r="E40">
        <v>41</v>
      </c>
      <c r="G40">
        <f t="shared" si="0"/>
        <v>36</v>
      </c>
    </row>
    <row r="41" spans="1:7">
      <c r="A41">
        <v>37</v>
      </c>
      <c r="B41" t="s">
        <v>632</v>
      </c>
      <c r="C41" t="s">
        <v>633</v>
      </c>
      <c r="D41">
        <v>87</v>
      </c>
      <c r="E41">
        <v>73</v>
      </c>
      <c r="G41">
        <f t="shared" si="0"/>
        <v>37</v>
      </c>
    </row>
    <row r="42" spans="1:7">
      <c r="A42">
        <v>38</v>
      </c>
      <c r="B42" t="s">
        <v>787</v>
      </c>
      <c r="C42" t="s">
        <v>788</v>
      </c>
      <c r="D42">
        <v>39</v>
      </c>
      <c r="E42">
        <v>38</v>
      </c>
      <c r="G42">
        <f t="shared" si="0"/>
        <v>38</v>
      </c>
    </row>
    <row r="43" spans="1:7">
      <c r="A43">
        <v>39</v>
      </c>
      <c r="B43" t="s">
        <v>691</v>
      </c>
      <c r="C43" t="s">
        <v>692</v>
      </c>
      <c r="D43">
        <v>33</v>
      </c>
      <c r="E43">
        <v>29</v>
      </c>
      <c r="G43">
        <f t="shared" si="0"/>
        <v>39</v>
      </c>
    </row>
    <row r="44" spans="1:7">
      <c r="A44">
        <v>40</v>
      </c>
      <c r="B44" t="s">
        <v>829</v>
      </c>
      <c r="C44" t="s">
        <v>830</v>
      </c>
      <c r="D44">
        <v>51</v>
      </c>
      <c r="E44">
        <v>61</v>
      </c>
      <c r="G44">
        <f t="shared" si="0"/>
        <v>40</v>
      </c>
    </row>
    <row r="45" spans="1:7">
      <c r="A45">
        <v>41</v>
      </c>
      <c r="B45" t="s">
        <v>869</v>
      </c>
      <c r="C45" t="s">
        <v>700</v>
      </c>
      <c r="D45">
        <v>31</v>
      </c>
      <c r="E45">
        <v>32</v>
      </c>
      <c r="G45">
        <f t="shared" si="0"/>
        <v>41</v>
      </c>
    </row>
    <row r="46" spans="1:7">
      <c r="A46">
        <v>42</v>
      </c>
      <c r="B46" t="s">
        <v>546</v>
      </c>
      <c r="C46" t="s">
        <v>547</v>
      </c>
      <c r="D46">
        <v>69</v>
      </c>
      <c r="E46">
        <v>57</v>
      </c>
      <c r="G46">
        <f t="shared" si="0"/>
        <v>42</v>
      </c>
    </row>
    <row r="47" spans="1:7">
      <c r="A47">
        <v>43</v>
      </c>
      <c r="B47" t="s">
        <v>761</v>
      </c>
      <c r="C47" t="s">
        <v>870</v>
      </c>
      <c r="D47">
        <v>46</v>
      </c>
      <c r="E47">
        <v>45</v>
      </c>
      <c r="G47">
        <f t="shared" si="0"/>
        <v>43</v>
      </c>
    </row>
    <row r="48" spans="1:7">
      <c r="A48">
        <v>44</v>
      </c>
      <c r="B48" t="s">
        <v>699</v>
      </c>
      <c r="C48" t="s">
        <v>762</v>
      </c>
      <c r="D48">
        <v>65</v>
      </c>
      <c r="E48">
        <v>84</v>
      </c>
      <c r="G48">
        <f t="shared" si="0"/>
        <v>44</v>
      </c>
    </row>
    <row r="49" spans="1:7">
      <c r="A49">
        <v>45</v>
      </c>
      <c r="B49" t="s">
        <v>763</v>
      </c>
      <c r="C49" t="s">
        <v>764</v>
      </c>
      <c r="D49">
        <v>45</v>
      </c>
      <c r="E49">
        <v>56</v>
      </c>
      <c r="G49">
        <f t="shared" si="0"/>
        <v>45</v>
      </c>
    </row>
    <row r="50" spans="1:7">
      <c r="A50">
        <v>46</v>
      </c>
      <c r="B50" t="s">
        <v>588</v>
      </c>
      <c r="C50" t="s">
        <v>589</v>
      </c>
      <c r="D50">
        <v>55</v>
      </c>
      <c r="E50">
        <v>51</v>
      </c>
      <c r="G50">
        <f t="shared" si="0"/>
        <v>46</v>
      </c>
    </row>
    <row r="51" spans="1:7">
      <c r="A51">
        <v>47</v>
      </c>
      <c r="B51" t="s">
        <v>861</v>
      </c>
      <c r="C51" t="s">
        <v>501</v>
      </c>
      <c r="D51">
        <v>62</v>
      </c>
      <c r="E51">
        <v>64</v>
      </c>
      <c r="G51">
        <f t="shared" si="0"/>
        <v>47</v>
      </c>
    </row>
    <row r="52" spans="1:7">
      <c r="A52">
        <v>48</v>
      </c>
      <c r="B52" t="s">
        <v>849</v>
      </c>
      <c r="C52" t="s">
        <v>850</v>
      </c>
      <c r="D52">
        <v>67</v>
      </c>
      <c r="E52">
        <v>53</v>
      </c>
      <c r="G52">
        <f t="shared" si="0"/>
        <v>48</v>
      </c>
    </row>
    <row r="53" spans="1:7">
      <c r="A53">
        <v>49</v>
      </c>
      <c r="B53" t="s">
        <v>500</v>
      </c>
      <c r="C53" t="s">
        <v>800</v>
      </c>
      <c r="D53">
        <v>35</v>
      </c>
      <c r="E53">
        <v>37</v>
      </c>
      <c r="G53">
        <f t="shared" si="0"/>
        <v>49</v>
      </c>
    </row>
    <row r="54" spans="1:7">
      <c r="A54">
        <v>50</v>
      </c>
      <c r="B54" t="s">
        <v>675</v>
      </c>
      <c r="C54" t="s">
        <v>676</v>
      </c>
      <c r="D54">
        <v>47</v>
      </c>
      <c r="E54">
        <v>69</v>
      </c>
      <c r="G54">
        <f t="shared" si="0"/>
        <v>50</v>
      </c>
    </row>
    <row r="55" spans="1:7">
      <c r="A55">
        <v>51</v>
      </c>
      <c r="B55" t="s">
        <v>771</v>
      </c>
      <c r="C55" t="s">
        <v>772</v>
      </c>
      <c r="D55">
        <v>10</v>
      </c>
      <c r="E55">
        <v>16</v>
      </c>
      <c r="G55">
        <f t="shared" si="0"/>
        <v>51</v>
      </c>
    </row>
    <row r="56" spans="1:7">
      <c r="A56">
        <v>52</v>
      </c>
      <c r="B56" t="s">
        <v>711</v>
      </c>
      <c r="C56" t="s">
        <v>712</v>
      </c>
      <c r="D56">
        <v>93</v>
      </c>
      <c r="E56">
        <v>85</v>
      </c>
      <c r="G56">
        <f t="shared" si="0"/>
        <v>52</v>
      </c>
    </row>
    <row r="57" spans="1:7">
      <c r="A57">
        <v>53</v>
      </c>
      <c r="B57" t="s">
        <v>755</v>
      </c>
      <c r="C57" t="s">
        <v>756</v>
      </c>
      <c r="D57">
        <v>60</v>
      </c>
      <c r="E57">
        <v>63</v>
      </c>
      <c r="G57">
        <f t="shared" si="0"/>
        <v>53</v>
      </c>
    </row>
    <row r="58" spans="1:7">
      <c r="A58">
        <v>54</v>
      </c>
      <c r="B58" t="s">
        <v>799</v>
      </c>
      <c r="C58" t="s">
        <v>770</v>
      </c>
      <c r="D58">
        <v>88</v>
      </c>
      <c r="E58">
        <v>88</v>
      </c>
      <c r="G58">
        <f t="shared" si="0"/>
        <v>54</v>
      </c>
    </row>
    <row r="59" spans="1:7">
      <c r="A59">
        <v>55</v>
      </c>
      <c r="B59" t="s">
        <v>715</v>
      </c>
      <c r="C59" t="s">
        <v>716</v>
      </c>
      <c r="D59">
        <v>71</v>
      </c>
      <c r="E59">
        <v>93</v>
      </c>
      <c r="G59">
        <f t="shared" si="0"/>
        <v>55</v>
      </c>
    </row>
    <row r="60" spans="1:7">
      <c r="A60">
        <v>56</v>
      </c>
      <c r="B60" t="s">
        <v>757</v>
      </c>
      <c r="C60" t="s">
        <v>758</v>
      </c>
      <c r="D60">
        <v>48</v>
      </c>
      <c r="E60">
        <v>36</v>
      </c>
      <c r="G60">
        <f t="shared" si="0"/>
        <v>56</v>
      </c>
    </row>
    <row r="61" spans="1:7">
      <c r="A61">
        <v>57</v>
      </c>
      <c r="B61" t="s">
        <v>769</v>
      </c>
      <c r="C61" t="s">
        <v>862</v>
      </c>
      <c r="D61">
        <v>59</v>
      </c>
      <c r="E61">
        <v>78</v>
      </c>
      <c r="G61">
        <f t="shared" si="0"/>
        <v>57</v>
      </c>
    </row>
    <row r="62" spans="1:7">
      <c r="A62">
        <v>58</v>
      </c>
      <c r="B62" t="s">
        <v>811</v>
      </c>
      <c r="C62" t="s">
        <v>812</v>
      </c>
      <c r="D62">
        <v>38</v>
      </c>
      <c r="E62">
        <v>43</v>
      </c>
      <c r="G62">
        <f t="shared" si="0"/>
        <v>58</v>
      </c>
    </row>
    <row r="63" spans="1:7">
      <c r="A63">
        <v>59</v>
      </c>
      <c r="B63" t="s">
        <v>526</v>
      </c>
      <c r="C63" t="s">
        <v>527</v>
      </c>
      <c r="D63">
        <v>61</v>
      </c>
      <c r="E63">
        <v>58</v>
      </c>
      <c r="G63">
        <f t="shared" si="0"/>
        <v>59</v>
      </c>
    </row>
    <row r="64" spans="1:7">
      <c r="A64">
        <v>60</v>
      </c>
      <c r="B64" t="s">
        <v>566</v>
      </c>
      <c r="C64" t="s">
        <v>567</v>
      </c>
      <c r="D64">
        <v>50</v>
      </c>
      <c r="E64">
        <v>49</v>
      </c>
      <c r="G64">
        <f t="shared" si="0"/>
        <v>60</v>
      </c>
    </row>
    <row r="65" spans="1:7">
      <c r="A65">
        <v>61</v>
      </c>
      <c r="B65" t="s">
        <v>805</v>
      </c>
      <c r="C65" t="s">
        <v>806</v>
      </c>
      <c r="D65">
        <v>73</v>
      </c>
      <c r="E65">
        <v>65</v>
      </c>
      <c r="G65">
        <f t="shared" si="0"/>
        <v>61</v>
      </c>
    </row>
    <row r="66" spans="1:7">
      <c r="A66">
        <v>62</v>
      </c>
      <c r="B66" t="s">
        <v>719</v>
      </c>
      <c r="C66" t="s">
        <v>720</v>
      </c>
      <c r="D66">
        <v>41</v>
      </c>
      <c r="E66">
        <v>34</v>
      </c>
      <c r="G66">
        <f t="shared" si="0"/>
        <v>62</v>
      </c>
    </row>
    <row r="67" spans="1:7">
      <c r="A67">
        <v>63</v>
      </c>
      <c r="B67" t="s">
        <v>687</v>
      </c>
      <c r="C67" t="s">
        <v>854</v>
      </c>
      <c r="D67">
        <v>76</v>
      </c>
      <c r="E67">
        <v>70</v>
      </c>
      <c r="G67">
        <f t="shared" si="0"/>
        <v>63</v>
      </c>
    </row>
    <row r="68" spans="1:7">
      <c r="A68">
        <v>64</v>
      </c>
      <c r="B68" t="s">
        <v>847</v>
      </c>
      <c r="C68" t="s">
        <v>848</v>
      </c>
      <c r="D68">
        <v>32</v>
      </c>
      <c r="E68">
        <v>44</v>
      </c>
      <c r="G68">
        <f t="shared" si="0"/>
        <v>64</v>
      </c>
    </row>
    <row r="69" spans="1:7">
      <c r="A69">
        <v>65</v>
      </c>
      <c r="B69" t="s">
        <v>781</v>
      </c>
      <c r="C69" t="s">
        <v>688</v>
      </c>
      <c r="D69">
        <v>54</v>
      </c>
      <c r="E69">
        <v>52</v>
      </c>
      <c r="G69">
        <f t="shared" si="0"/>
        <v>65</v>
      </c>
    </row>
    <row r="70" spans="1:7">
      <c r="A70">
        <v>66</v>
      </c>
      <c r="B70" t="s">
        <v>570</v>
      </c>
      <c r="C70" t="s">
        <v>571</v>
      </c>
      <c r="D70">
        <v>105</v>
      </c>
      <c r="E70">
        <v>108</v>
      </c>
      <c r="G70">
        <f t="shared" ref="G70:G133" si="1">A70</f>
        <v>66</v>
      </c>
    </row>
    <row r="71" spans="1:7">
      <c r="A71">
        <v>67</v>
      </c>
      <c r="B71" t="s">
        <v>703</v>
      </c>
      <c r="C71" t="s">
        <v>782</v>
      </c>
      <c r="D71">
        <v>136</v>
      </c>
      <c r="E71">
        <v>162</v>
      </c>
      <c r="G71">
        <f t="shared" si="1"/>
        <v>67</v>
      </c>
    </row>
    <row r="72" spans="1:7">
      <c r="A72">
        <v>68</v>
      </c>
      <c r="B72" t="s">
        <v>658</v>
      </c>
      <c r="C72" t="s">
        <v>659</v>
      </c>
      <c r="D72">
        <v>80</v>
      </c>
      <c r="E72">
        <v>55</v>
      </c>
      <c r="G72">
        <f t="shared" si="1"/>
        <v>68</v>
      </c>
    </row>
    <row r="73" spans="1:7">
      <c r="A73">
        <v>69</v>
      </c>
      <c r="B73" t="s">
        <v>789</v>
      </c>
      <c r="C73" t="s">
        <v>790</v>
      </c>
      <c r="D73">
        <v>81</v>
      </c>
      <c r="E73">
        <v>92</v>
      </c>
      <c r="G73">
        <f t="shared" si="1"/>
        <v>69</v>
      </c>
    </row>
    <row r="74" spans="1:7">
      <c r="A74">
        <v>70</v>
      </c>
      <c r="B74" t="s">
        <v>538</v>
      </c>
      <c r="C74" t="s">
        <v>539</v>
      </c>
      <c r="D74">
        <v>122</v>
      </c>
      <c r="E74">
        <v>168</v>
      </c>
      <c r="G74">
        <f t="shared" si="1"/>
        <v>70</v>
      </c>
    </row>
    <row r="75" spans="1:7">
      <c r="A75">
        <v>71</v>
      </c>
      <c r="B75" t="s">
        <v>785</v>
      </c>
      <c r="C75" t="s">
        <v>786</v>
      </c>
      <c r="D75">
        <v>100</v>
      </c>
      <c r="E75">
        <v>104</v>
      </c>
      <c r="G75">
        <f t="shared" si="1"/>
        <v>71</v>
      </c>
    </row>
    <row r="76" spans="1:7">
      <c r="A76">
        <v>72</v>
      </c>
      <c r="B76" t="s">
        <v>795</v>
      </c>
      <c r="C76" t="s">
        <v>796</v>
      </c>
      <c r="D76">
        <v>57</v>
      </c>
      <c r="E76">
        <v>67</v>
      </c>
      <c r="G76">
        <f t="shared" si="1"/>
        <v>72</v>
      </c>
    </row>
    <row r="77" spans="1:7">
      <c r="A77">
        <v>73</v>
      </c>
      <c r="B77" t="s">
        <v>759</v>
      </c>
      <c r="C77" t="s">
        <v>760</v>
      </c>
      <c r="D77">
        <v>86</v>
      </c>
      <c r="E77">
        <v>86</v>
      </c>
      <c r="G77">
        <f t="shared" si="1"/>
        <v>73</v>
      </c>
    </row>
    <row r="78" spans="1:7">
      <c r="A78">
        <v>74</v>
      </c>
      <c r="B78" t="s">
        <v>586</v>
      </c>
      <c r="C78" t="s">
        <v>587</v>
      </c>
      <c r="D78">
        <v>94</v>
      </c>
      <c r="E78">
        <v>77</v>
      </c>
      <c r="G78">
        <f t="shared" si="1"/>
        <v>74</v>
      </c>
    </row>
    <row r="79" spans="1:7">
      <c r="A79">
        <v>75</v>
      </c>
      <c r="B79" t="s">
        <v>664</v>
      </c>
      <c r="C79" t="s">
        <v>872</v>
      </c>
      <c r="D79">
        <v>77</v>
      </c>
      <c r="E79">
        <v>72</v>
      </c>
      <c r="G79">
        <f t="shared" si="1"/>
        <v>75</v>
      </c>
    </row>
    <row r="80" spans="1:7">
      <c r="A80">
        <v>76</v>
      </c>
      <c r="B80" t="s">
        <v>520</v>
      </c>
      <c r="C80" t="s">
        <v>521</v>
      </c>
      <c r="D80">
        <v>52</v>
      </c>
      <c r="E80">
        <v>66</v>
      </c>
      <c r="G80">
        <f t="shared" si="1"/>
        <v>76</v>
      </c>
    </row>
    <row r="81" spans="1:7">
      <c r="A81">
        <v>77</v>
      </c>
      <c r="B81" t="s">
        <v>845</v>
      </c>
      <c r="C81" t="s">
        <v>704</v>
      </c>
      <c r="D81">
        <v>79</v>
      </c>
      <c r="E81">
        <v>89</v>
      </c>
      <c r="G81">
        <f t="shared" si="1"/>
        <v>77</v>
      </c>
    </row>
    <row r="82" spans="1:7">
      <c r="A82">
        <v>78</v>
      </c>
      <c r="B82" t="s">
        <v>620</v>
      </c>
      <c r="C82" t="s">
        <v>621</v>
      </c>
      <c r="D82">
        <v>44</v>
      </c>
      <c r="E82">
        <v>47</v>
      </c>
      <c r="G82">
        <f t="shared" si="1"/>
        <v>78</v>
      </c>
    </row>
    <row r="83" spans="1:7">
      <c r="A83">
        <v>79</v>
      </c>
      <c r="B83" t="s">
        <v>839</v>
      </c>
      <c r="C83" t="s">
        <v>840</v>
      </c>
      <c r="D83">
        <v>78</v>
      </c>
      <c r="E83">
        <v>91</v>
      </c>
      <c r="G83">
        <f t="shared" si="1"/>
        <v>79</v>
      </c>
    </row>
    <row r="84" spans="1:7">
      <c r="A84">
        <v>80</v>
      </c>
      <c r="B84" t="s">
        <v>853</v>
      </c>
      <c r="C84" t="s">
        <v>665</v>
      </c>
      <c r="D84">
        <v>49</v>
      </c>
      <c r="E84">
        <v>68</v>
      </c>
      <c r="G84">
        <f t="shared" si="1"/>
        <v>80</v>
      </c>
    </row>
    <row r="85" spans="1:7">
      <c r="A85">
        <v>81</v>
      </c>
      <c r="B85" t="s">
        <v>512</v>
      </c>
      <c r="C85" t="s">
        <v>513</v>
      </c>
      <c r="D85">
        <v>152</v>
      </c>
      <c r="E85">
        <v>138</v>
      </c>
      <c r="G85">
        <f t="shared" si="1"/>
        <v>81</v>
      </c>
    </row>
    <row r="86" spans="1:7">
      <c r="A86">
        <v>82</v>
      </c>
      <c r="B86" t="s">
        <v>851</v>
      </c>
      <c r="C86" t="s">
        <v>852</v>
      </c>
      <c r="D86">
        <v>75</v>
      </c>
      <c r="E86">
        <v>82</v>
      </c>
      <c r="G86">
        <f t="shared" si="1"/>
        <v>82</v>
      </c>
    </row>
    <row r="87" spans="1:7">
      <c r="A87">
        <v>83</v>
      </c>
      <c r="B87" t="s">
        <v>622</v>
      </c>
      <c r="C87" t="s">
        <v>623</v>
      </c>
      <c r="D87">
        <v>84</v>
      </c>
      <c r="E87">
        <v>99</v>
      </c>
      <c r="G87">
        <f t="shared" si="1"/>
        <v>83</v>
      </c>
    </row>
    <row r="88" spans="1:7">
      <c r="A88">
        <v>84</v>
      </c>
      <c r="B88" t="s">
        <v>490</v>
      </c>
      <c r="C88" t="s">
        <v>575</v>
      </c>
      <c r="D88">
        <v>134</v>
      </c>
      <c r="E88">
        <v>184</v>
      </c>
      <c r="G88">
        <f t="shared" si="1"/>
        <v>84</v>
      </c>
    </row>
    <row r="89" spans="1:7">
      <c r="A89">
        <v>85</v>
      </c>
      <c r="B89" t="s">
        <v>552</v>
      </c>
      <c r="C89" t="s">
        <v>553</v>
      </c>
      <c r="D89">
        <v>127</v>
      </c>
      <c r="E89">
        <v>146</v>
      </c>
      <c r="G89">
        <f t="shared" si="1"/>
        <v>85</v>
      </c>
    </row>
    <row r="90" spans="1:7">
      <c r="A90">
        <v>86</v>
      </c>
      <c r="B90" t="s">
        <v>777</v>
      </c>
      <c r="C90" t="s">
        <v>778</v>
      </c>
      <c r="D90">
        <v>64</v>
      </c>
      <c r="E90">
        <v>54</v>
      </c>
      <c r="G90">
        <f t="shared" si="1"/>
        <v>86</v>
      </c>
    </row>
    <row r="91" spans="1:7">
      <c r="A91">
        <v>87</v>
      </c>
      <c r="B91" t="s">
        <v>628</v>
      </c>
      <c r="C91" t="s">
        <v>846</v>
      </c>
      <c r="D91">
        <v>85</v>
      </c>
      <c r="E91">
        <v>81</v>
      </c>
      <c r="G91">
        <f t="shared" si="1"/>
        <v>87</v>
      </c>
    </row>
    <row r="92" spans="1:7">
      <c r="A92">
        <v>88</v>
      </c>
      <c r="B92" t="s">
        <v>683</v>
      </c>
      <c r="C92" t="s">
        <v>684</v>
      </c>
      <c r="D92">
        <v>90</v>
      </c>
      <c r="E92">
        <v>79</v>
      </c>
      <c r="G92">
        <f t="shared" si="1"/>
        <v>88</v>
      </c>
    </row>
    <row r="93" spans="1:7">
      <c r="A93">
        <v>89</v>
      </c>
      <c r="B93" t="s">
        <v>574</v>
      </c>
      <c r="C93" t="s">
        <v>579</v>
      </c>
      <c r="D93">
        <v>115</v>
      </c>
      <c r="E93">
        <v>98</v>
      </c>
      <c r="G93">
        <f t="shared" si="1"/>
        <v>89</v>
      </c>
    </row>
    <row r="94" spans="1:7">
      <c r="A94">
        <v>90</v>
      </c>
      <c r="B94" t="s">
        <v>578</v>
      </c>
      <c r="C94" t="s">
        <v>706</v>
      </c>
      <c r="D94">
        <v>109</v>
      </c>
      <c r="E94">
        <v>119</v>
      </c>
      <c r="G94">
        <f t="shared" si="1"/>
        <v>90</v>
      </c>
    </row>
    <row r="95" spans="1:7">
      <c r="A95">
        <v>91</v>
      </c>
      <c r="B95" t="s">
        <v>803</v>
      </c>
      <c r="C95" t="s">
        <v>804</v>
      </c>
      <c r="D95">
        <v>34</v>
      </c>
      <c r="E95">
        <v>31</v>
      </c>
      <c r="G95">
        <f t="shared" si="1"/>
        <v>91</v>
      </c>
    </row>
    <row r="96" spans="1:7">
      <c r="A96">
        <v>92</v>
      </c>
      <c r="B96" t="s">
        <v>616</v>
      </c>
      <c r="C96" t="s">
        <v>629</v>
      </c>
      <c r="D96">
        <v>72</v>
      </c>
      <c r="E96">
        <v>90</v>
      </c>
      <c r="G96">
        <f t="shared" si="1"/>
        <v>92</v>
      </c>
    </row>
    <row r="97" spans="1:7">
      <c r="A97">
        <v>93</v>
      </c>
      <c r="B97" t="s">
        <v>705</v>
      </c>
      <c r="C97" t="s">
        <v>836</v>
      </c>
      <c r="D97">
        <v>142</v>
      </c>
      <c r="E97">
        <v>134</v>
      </c>
      <c r="G97">
        <f t="shared" si="1"/>
        <v>93</v>
      </c>
    </row>
    <row r="98" spans="1:7">
      <c r="A98">
        <v>94</v>
      </c>
      <c r="B98" t="s">
        <v>679</v>
      </c>
      <c r="C98" t="s">
        <v>680</v>
      </c>
      <c r="D98">
        <v>56</v>
      </c>
      <c r="E98">
        <v>60</v>
      </c>
      <c r="G98">
        <f t="shared" si="1"/>
        <v>94</v>
      </c>
    </row>
    <row r="99" spans="1:7">
      <c r="A99">
        <v>95</v>
      </c>
      <c r="B99" t="s">
        <v>568</v>
      </c>
      <c r="C99" t="s">
        <v>617</v>
      </c>
      <c r="D99">
        <v>144</v>
      </c>
      <c r="E99">
        <v>143</v>
      </c>
      <c r="G99">
        <f t="shared" si="1"/>
        <v>95</v>
      </c>
    </row>
    <row r="100" spans="1:7">
      <c r="A100">
        <v>96</v>
      </c>
      <c r="B100" t="s">
        <v>817</v>
      </c>
      <c r="C100" t="s">
        <v>569</v>
      </c>
      <c r="D100">
        <v>92</v>
      </c>
      <c r="E100">
        <v>124</v>
      </c>
      <c r="G100">
        <f t="shared" si="1"/>
        <v>96</v>
      </c>
    </row>
    <row r="101" spans="1:7">
      <c r="A101">
        <v>97</v>
      </c>
      <c r="B101" t="s">
        <v>865</v>
      </c>
      <c r="C101" t="s">
        <v>866</v>
      </c>
      <c r="D101">
        <v>68</v>
      </c>
      <c r="E101">
        <v>46</v>
      </c>
      <c r="G101">
        <f t="shared" si="1"/>
        <v>97</v>
      </c>
    </row>
    <row r="102" spans="1:7">
      <c r="A102">
        <v>98</v>
      </c>
      <c r="B102" t="s">
        <v>614</v>
      </c>
      <c r="C102" t="s">
        <v>818</v>
      </c>
      <c r="D102">
        <v>83</v>
      </c>
      <c r="E102">
        <v>75</v>
      </c>
      <c r="G102">
        <f t="shared" si="1"/>
        <v>98</v>
      </c>
    </row>
    <row r="103" spans="1:7">
      <c r="A103">
        <v>99</v>
      </c>
      <c r="B103" t="s">
        <v>660</v>
      </c>
      <c r="C103" t="s">
        <v>661</v>
      </c>
      <c r="D103">
        <v>82</v>
      </c>
      <c r="E103">
        <v>96</v>
      </c>
      <c r="G103">
        <f t="shared" si="1"/>
        <v>99</v>
      </c>
    </row>
    <row r="104" spans="1:7">
      <c r="A104">
        <v>100</v>
      </c>
      <c r="B104" t="s">
        <v>841</v>
      </c>
      <c r="C104" t="s">
        <v>615</v>
      </c>
      <c r="D104">
        <v>143</v>
      </c>
      <c r="E104">
        <v>144</v>
      </c>
      <c r="G104">
        <f t="shared" si="1"/>
        <v>100</v>
      </c>
    </row>
    <row r="105" spans="1:7">
      <c r="A105">
        <v>101</v>
      </c>
      <c r="B105" t="s">
        <v>835</v>
      </c>
      <c r="C105" t="s">
        <v>563</v>
      </c>
      <c r="D105">
        <v>74</v>
      </c>
      <c r="E105">
        <v>87</v>
      </c>
      <c r="G105">
        <f t="shared" si="1"/>
        <v>101</v>
      </c>
    </row>
    <row r="106" spans="1:7">
      <c r="A106">
        <v>102</v>
      </c>
      <c r="B106" t="s">
        <v>608</v>
      </c>
      <c r="C106" t="s">
        <v>842</v>
      </c>
      <c r="D106">
        <v>99</v>
      </c>
      <c r="E106">
        <v>116</v>
      </c>
      <c r="G106">
        <f t="shared" si="1"/>
        <v>102</v>
      </c>
    </row>
    <row r="107" spans="1:7">
      <c r="A107">
        <v>103</v>
      </c>
      <c r="B107" t="s">
        <v>871</v>
      </c>
      <c r="C107" t="s">
        <v>609</v>
      </c>
      <c r="D107">
        <v>63</v>
      </c>
      <c r="E107">
        <v>50</v>
      </c>
      <c r="G107">
        <f t="shared" si="1"/>
        <v>103</v>
      </c>
    </row>
    <row r="108" spans="1:7">
      <c r="A108">
        <v>104</v>
      </c>
      <c r="B108" t="s">
        <v>562</v>
      </c>
      <c r="C108" t="s">
        <v>549</v>
      </c>
      <c r="D108">
        <v>125</v>
      </c>
      <c r="E108">
        <v>147</v>
      </c>
      <c r="G108">
        <f t="shared" si="1"/>
        <v>104</v>
      </c>
    </row>
    <row r="109" spans="1:7">
      <c r="A109">
        <v>105</v>
      </c>
      <c r="B109" t="s">
        <v>630</v>
      </c>
      <c r="C109" t="s">
        <v>593</v>
      </c>
      <c r="D109">
        <v>118</v>
      </c>
      <c r="E109">
        <v>157</v>
      </c>
      <c r="G109">
        <f t="shared" si="1"/>
        <v>105</v>
      </c>
    </row>
    <row r="110" spans="1:7">
      <c r="A110">
        <v>106</v>
      </c>
      <c r="B110" t="s">
        <v>634</v>
      </c>
      <c r="C110" t="s">
        <v>631</v>
      </c>
      <c r="D110">
        <v>126</v>
      </c>
      <c r="E110">
        <v>133</v>
      </c>
      <c r="G110">
        <f t="shared" si="1"/>
        <v>106</v>
      </c>
    </row>
    <row r="111" spans="1:7">
      <c r="A111">
        <v>107</v>
      </c>
      <c r="B111" t="s">
        <v>648</v>
      </c>
      <c r="C111" t="s">
        <v>635</v>
      </c>
      <c r="D111">
        <v>149</v>
      </c>
      <c r="E111">
        <v>169</v>
      </c>
      <c r="G111">
        <f t="shared" si="1"/>
        <v>107</v>
      </c>
    </row>
    <row r="112" spans="1:7">
      <c r="A112">
        <v>108</v>
      </c>
      <c r="B112" t="s">
        <v>701</v>
      </c>
      <c r="C112" t="s">
        <v>649</v>
      </c>
      <c r="D112">
        <v>141</v>
      </c>
      <c r="E112">
        <v>185</v>
      </c>
      <c r="G112">
        <f t="shared" si="1"/>
        <v>108</v>
      </c>
    </row>
    <row r="113" spans="1:7">
      <c r="A113">
        <v>109</v>
      </c>
      <c r="B113" t="s">
        <v>564</v>
      </c>
      <c r="C113" t="s">
        <v>565</v>
      </c>
      <c r="D113">
        <v>89</v>
      </c>
      <c r="E113">
        <v>74</v>
      </c>
      <c r="G113">
        <f t="shared" si="1"/>
        <v>109</v>
      </c>
    </row>
    <row r="114" spans="1:7">
      <c r="A114">
        <v>110</v>
      </c>
      <c r="B114" t="s">
        <v>550</v>
      </c>
      <c r="C114" t="s">
        <v>702</v>
      </c>
      <c r="D114">
        <v>98</v>
      </c>
      <c r="E114">
        <v>129</v>
      </c>
      <c r="G114">
        <f t="shared" si="1"/>
        <v>110</v>
      </c>
    </row>
    <row r="115" spans="1:7">
      <c r="A115">
        <v>111</v>
      </c>
      <c r="B115" t="s">
        <v>809</v>
      </c>
      <c r="C115" t="s">
        <v>551</v>
      </c>
      <c r="D115">
        <v>167</v>
      </c>
      <c r="E115">
        <v>237</v>
      </c>
      <c r="G115">
        <f t="shared" si="1"/>
        <v>111</v>
      </c>
    </row>
    <row r="116" spans="1:7">
      <c r="A116">
        <v>112</v>
      </c>
      <c r="B116" t="s">
        <v>592</v>
      </c>
      <c r="C116" t="s">
        <v>657</v>
      </c>
      <c r="D116">
        <v>196</v>
      </c>
      <c r="E116">
        <v>206</v>
      </c>
      <c r="G116">
        <f t="shared" si="1"/>
        <v>112</v>
      </c>
    </row>
    <row r="117" spans="1:7">
      <c r="A117">
        <v>113</v>
      </c>
      <c r="B117" t="s">
        <v>656</v>
      </c>
      <c r="C117" t="s">
        <v>838</v>
      </c>
      <c r="D117">
        <v>138</v>
      </c>
      <c r="E117">
        <v>163</v>
      </c>
      <c r="G117">
        <f t="shared" si="1"/>
        <v>113</v>
      </c>
    </row>
    <row r="118" spans="1:7">
      <c r="A118">
        <v>114</v>
      </c>
      <c r="B118" t="s">
        <v>693</v>
      </c>
      <c r="C118" t="s">
        <v>698</v>
      </c>
      <c r="D118">
        <v>104</v>
      </c>
      <c r="E118">
        <v>135</v>
      </c>
      <c r="G118">
        <f t="shared" si="1"/>
        <v>114</v>
      </c>
    </row>
    <row r="119" spans="1:7">
      <c r="A119">
        <v>115</v>
      </c>
      <c r="B119" t="s">
        <v>837</v>
      </c>
      <c r="C119" t="s">
        <v>746</v>
      </c>
      <c r="D119">
        <v>146</v>
      </c>
      <c r="E119">
        <v>149</v>
      </c>
      <c r="G119">
        <f t="shared" si="1"/>
        <v>115</v>
      </c>
    </row>
    <row r="120" spans="1:7">
      <c r="A120">
        <v>116</v>
      </c>
      <c r="B120" t="s">
        <v>697</v>
      </c>
      <c r="C120" t="s">
        <v>637</v>
      </c>
      <c r="D120">
        <v>101</v>
      </c>
      <c r="E120">
        <v>127</v>
      </c>
      <c r="G120">
        <f t="shared" si="1"/>
        <v>116</v>
      </c>
    </row>
    <row r="121" spans="1:7">
      <c r="A121">
        <v>117</v>
      </c>
      <c r="B121" t="s">
        <v>548</v>
      </c>
      <c r="C121" t="s">
        <v>573</v>
      </c>
      <c r="D121">
        <v>116</v>
      </c>
      <c r="E121">
        <v>122</v>
      </c>
      <c r="G121">
        <f t="shared" si="1"/>
        <v>117</v>
      </c>
    </row>
    <row r="122" spans="1:7">
      <c r="A122">
        <v>118</v>
      </c>
      <c r="B122" t="s">
        <v>819</v>
      </c>
      <c r="C122" t="s">
        <v>820</v>
      </c>
      <c r="D122">
        <v>91</v>
      </c>
      <c r="E122">
        <v>94</v>
      </c>
      <c r="G122">
        <f t="shared" si="1"/>
        <v>118</v>
      </c>
    </row>
    <row r="123" spans="1:7">
      <c r="A123">
        <v>119</v>
      </c>
      <c r="B123" t="s">
        <v>745</v>
      </c>
      <c r="C123" t="s">
        <v>577</v>
      </c>
      <c r="D123">
        <v>66</v>
      </c>
      <c r="E123">
        <v>76</v>
      </c>
      <c r="G123">
        <f t="shared" si="1"/>
        <v>119</v>
      </c>
    </row>
    <row r="124" spans="1:7">
      <c r="A124">
        <v>120</v>
      </c>
      <c r="B124" t="s">
        <v>606</v>
      </c>
      <c r="C124" t="s">
        <v>607</v>
      </c>
      <c r="D124">
        <v>158</v>
      </c>
      <c r="E124">
        <v>222</v>
      </c>
      <c r="G124">
        <f t="shared" si="1"/>
        <v>120</v>
      </c>
    </row>
    <row r="125" spans="1:7">
      <c r="A125">
        <v>121</v>
      </c>
      <c r="B125" t="s">
        <v>636</v>
      </c>
      <c r="C125" t="s">
        <v>766</v>
      </c>
      <c r="D125">
        <v>175</v>
      </c>
      <c r="E125">
        <v>202</v>
      </c>
      <c r="G125">
        <f t="shared" si="1"/>
        <v>121</v>
      </c>
    </row>
    <row r="126" spans="1:7">
      <c r="A126">
        <v>122</v>
      </c>
      <c r="B126" t="s">
        <v>572</v>
      </c>
      <c r="C126" t="s">
        <v>860</v>
      </c>
      <c r="D126">
        <v>123</v>
      </c>
      <c r="E126">
        <v>130</v>
      </c>
      <c r="G126">
        <f t="shared" si="1"/>
        <v>122</v>
      </c>
    </row>
    <row r="127" spans="1:7">
      <c r="A127">
        <v>123</v>
      </c>
      <c r="B127" t="s">
        <v>859</v>
      </c>
      <c r="C127" t="s">
        <v>663</v>
      </c>
      <c r="D127">
        <v>70</v>
      </c>
      <c r="E127">
        <v>71</v>
      </c>
      <c r="G127">
        <f t="shared" si="1"/>
        <v>123</v>
      </c>
    </row>
    <row r="128" spans="1:7">
      <c r="A128">
        <v>124</v>
      </c>
      <c r="B128" t="s">
        <v>612</v>
      </c>
      <c r="C128" t="s">
        <v>613</v>
      </c>
      <c r="D128">
        <v>151</v>
      </c>
      <c r="E128">
        <v>156</v>
      </c>
      <c r="G128">
        <f t="shared" si="1"/>
        <v>124</v>
      </c>
    </row>
    <row r="129" spans="1:7">
      <c r="A129">
        <v>125</v>
      </c>
      <c r="B129" t="s">
        <v>576</v>
      </c>
      <c r="C129" t="s">
        <v>509</v>
      </c>
      <c r="D129">
        <v>107</v>
      </c>
      <c r="E129">
        <v>125</v>
      </c>
      <c r="G129">
        <f t="shared" si="1"/>
        <v>125</v>
      </c>
    </row>
    <row r="130" spans="1:7">
      <c r="A130">
        <v>126</v>
      </c>
      <c r="B130" t="s">
        <v>662</v>
      </c>
      <c r="C130" t="s">
        <v>591</v>
      </c>
      <c r="D130">
        <v>106</v>
      </c>
      <c r="E130">
        <v>142</v>
      </c>
      <c r="G130">
        <f t="shared" si="1"/>
        <v>126</v>
      </c>
    </row>
    <row r="131" spans="1:7">
      <c r="A131">
        <v>127</v>
      </c>
      <c r="B131" t="s">
        <v>765</v>
      </c>
      <c r="C131" t="s">
        <v>601</v>
      </c>
      <c r="D131">
        <v>102</v>
      </c>
      <c r="E131">
        <v>117</v>
      </c>
      <c r="G131">
        <f t="shared" si="1"/>
        <v>127</v>
      </c>
    </row>
    <row r="132" spans="1:7">
      <c r="A132">
        <v>128</v>
      </c>
      <c r="B132" t="s">
        <v>518</v>
      </c>
      <c r="C132" t="s">
        <v>519</v>
      </c>
      <c r="D132">
        <v>112</v>
      </c>
      <c r="E132">
        <v>121</v>
      </c>
      <c r="G132">
        <f t="shared" si="1"/>
        <v>128</v>
      </c>
    </row>
    <row r="133" spans="1:7">
      <c r="A133">
        <v>129</v>
      </c>
      <c r="B133" t="s">
        <v>590</v>
      </c>
      <c r="C133" t="s">
        <v>844</v>
      </c>
      <c r="D133">
        <v>124</v>
      </c>
      <c r="E133">
        <v>139</v>
      </c>
      <c r="G133">
        <f t="shared" si="1"/>
        <v>129</v>
      </c>
    </row>
    <row r="134" spans="1:7">
      <c r="A134">
        <v>130</v>
      </c>
      <c r="B134" t="s">
        <v>508</v>
      </c>
      <c r="C134" t="s">
        <v>694</v>
      </c>
      <c r="D134">
        <v>114</v>
      </c>
      <c r="E134">
        <v>115</v>
      </c>
      <c r="G134">
        <f t="shared" ref="G134:G197" si="2">A134</f>
        <v>130</v>
      </c>
    </row>
    <row r="135" spans="1:7">
      <c r="A135">
        <v>131</v>
      </c>
      <c r="B135" t="s">
        <v>875</v>
      </c>
      <c r="C135" t="s">
        <v>876</v>
      </c>
      <c r="D135">
        <v>103</v>
      </c>
      <c r="E135">
        <v>111</v>
      </c>
      <c r="G135">
        <f t="shared" si="2"/>
        <v>131</v>
      </c>
    </row>
    <row r="136" spans="1:7">
      <c r="A136">
        <v>132</v>
      </c>
      <c r="B136" t="s">
        <v>600</v>
      </c>
      <c r="C136" t="s">
        <v>826</v>
      </c>
      <c r="D136">
        <v>145</v>
      </c>
      <c r="E136">
        <v>182</v>
      </c>
      <c r="G136">
        <f t="shared" si="2"/>
        <v>132</v>
      </c>
    </row>
    <row r="137" spans="1:7">
      <c r="A137">
        <v>133</v>
      </c>
      <c r="B137" t="s">
        <v>825</v>
      </c>
      <c r="C137" t="s">
        <v>776</v>
      </c>
      <c r="D137">
        <v>97</v>
      </c>
      <c r="E137">
        <v>95</v>
      </c>
      <c r="G137">
        <f t="shared" si="2"/>
        <v>133</v>
      </c>
    </row>
    <row r="138" spans="1:7">
      <c r="A138">
        <v>134</v>
      </c>
      <c r="B138" t="s">
        <v>843</v>
      </c>
      <c r="C138" t="s">
        <v>491</v>
      </c>
      <c r="D138">
        <v>110</v>
      </c>
      <c r="E138">
        <v>123</v>
      </c>
      <c r="G138">
        <f t="shared" si="2"/>
        <v>134</v>
      </c>
    </row>
    <row r="139" spans="1:7">
      <c r="A139">
        <v>135</v>
      </c>
      <c r="B139" t="s">
        <v>713</v>
      </c>
      <c r="C139" t="s">
        <v>714</v>
      </c>
      <c r="D139">
        <v>133</v>
      </c>
      <c r="E139">
        <v>154</v>
      </c>
      <c r="G139">
        <f t="shared" si="2"/>
        <v>135</v>
      </c>
    </row>
    <row r="140" spans="1:7">
      <c r="A140">
        <v>136</v>
      </c>
      <c r="B140" t="s">
        <v>801</v>
      </c>
      <c r="C140" t="s">
        <v>780</v>
      </c>
      <c r="D140">
        <v>108</v>
      </c>
      <c r="E140">
        <v>110</v>
      </c>
      <c r="G140">
        <f t="shared" si="2"/>
        <v>136</v>
      </c>
    </row>
    <row r="141" spans="1:7">
      <c r="A141">
        <v>137</v>
      </c>
      <c r="B141" t="s">
        <v>1317</v>
      </c>
      <c r="C141" t="s">
        <v>497</v>
      </c>
      <c r="D141">
        <v>191</v>
      </c>
      <c r="E141">
        <v>243</v>
      </c>
      <c r="G141">
        <f t="shared" si="2"/>
        <v>137</v>
      </c>
    </row>
    <row r="142" spans="1:7">
      <c r="A142">
        <v>138</v>
      </c>
      <c r="B142" t="s">
        <v>775</v>
      </c>
      <c r="C142" t="s">
        <v>529</v>
      </c>
      <c r="D142">
        <v>220</v>
      </c>
      <c r="G142">
        <f t="shared" si="2"/>
        <v>138</v>
      </c>
    </row>
    <row r="143" spans="1:7">
      <c r="A143">
        <v>139</v>
      </c>
      <c r="B143" t="s">
        <v>779</v>
      </c>
      <c r="C143" t="s">
        <v>802</v>
      </c>
      <c r="D143">
        <v>187</v>
      </c>
      <c r="E143">
        <v>239</v>
      </c>
      <c r="G143">
        <f t="shared" si="2"/>
        <v>139</v>
      </c>
    </row>
    <row r="144" spans="1:7">
      <c r="A144">
        <v>140</v>
      </c>
      <c r="B144" t="s">
        <v>749</v>
      </c>
      <c r="C144" t="s">
        <v>750</v>
      </c>
      <c r="D144">
        <v>117</v>
      </c>
      <c r="E144">
        <v>118</v>
      </c>
      <c r="G144">
        <f t="shared" si="2"/>
        <v>140</v>
      </c>
    </row>
    <row r="145" spans="1:7">
      <c r="A145">
        <v>141</v>
      </c>
      <c r="B145" t="s">
        <v>528</v>
      </c>
      <c r="C145" t="s">
        <v>810</v>
      </c>
      <c r="D145">
        <v>95</v>
      </c>
      <c r="E145">
        <v>101</v>
      </c>
      <c r="G145">
        <f t="shared" si="2"/>
        <v>141</v>
      </c>
    </row>
    <row r="146" spans="1:7">
      <c r="A146">
        <v>142</v>
      </c>
      <c r="B146" t="s">
        <v>638</v>
      </c>
      <c r="C146" t="s">
        <v>639</v>
      </c>
      <c r="D146">
        <v>140</v>
      </c>
      <c r="E146">
        <v>153</v>
      </c>
      <c r="G146">
        <f t="shared" si="2"/>
        <v>142</v>
      </c>
    </row>
    <row r="147" spans="1:7">
      <c r="A147">
        <v>143</v>
      </c>
      <c r="B147" t="s">
        <v>709</v>
      </c>
      <c r="C147" t="s">
        <v>710</v>
      </c>
      <c r="D147">
        <v>113</v>
      </c>
      <c r="E147">
        <v>106</v>
      </c>
      <c r="G147">
        <f t="shared" si="2"/>
        <v>143</v>
      </c>
    </row>
    <row r="148" spans="1:7">
      <c r="A148">
        <v>144</v>
      </c>
      <c r="B148" t="s">
        <v>751</v>
      </c>
      <c r="C148" t="s">
        <v>752</v>
      </c>
      <c r="D148">
        <v>161</v>
      </c>
      <c r="E148">
        <v>166</v>
      </c>
      <c r="G148">
        <f t="shared" si="2"/>
        <v>144</v>
      </c>
    </row>
    <row r="149" spans="1:7">
      <c r="A149">
        <v>145</v>
      </c>
      <c r="B149" t="s">
        <v>580</v>
      </c>
      <c r="C149" t="s">
        <v>581</v>
      </c>
      <c r="D149">
        <v>153</v>
      </c>
      <c r="E149">
        <v>187</v>
      </c>
      <c r="G149">
        <f t="shared" si="2"/>
        <v>145</v>
      </c>
    </row>
    <row r="150" spans="1:7">
      <c r="A150">
        <v>146</v>
      </c>
      <c r="B150" t="s">
        <v>807</v>
      </c>
      <c r="C150" t="s">
        <v>808</v>
      </c>
      <c r="D150">
        <v>176</v>
      </c>
      <c r="E150">
        <v>255</v>
      </c>
      <c r="G150">
        <f t="shared" si="2"/>
        <v>146</v>
      </c>
    </row>
    <row r="151" spans="1:7">
      <c r="A151">
        <v>147</v>
      </c>
      <c r="B151" t="s">
        <v>815</v>
      </c>
      <c r="C151" t="s">
        <v>816</v>
      </c>
      <c r="D151">
        <v>183</v>
      </c>
      <c r="E151">
        <v>235</v>
      </c>
      <c r="G151">
        <f t="shared" si="2"/>
        <v>147</v>
      </c>
    </row>
    <row r="152" spans="1:7">
      <c r="A152">
        <v>148</v>
      </c>
      <c r="B152" t="s">
        <v>833</v>
      </c>
      <c r="C152" t="s">
        <v>834</v>
      </c>
      <c r="D152">
        <v>204</v>
      </c>
      <c r="E152">
        <v>242</v>
      </c>
      <c r="G152">
        <f t="shared" si="2"/>
        <v>148</v>
      </c>
    </row>
    <row r="153" spans="1:7">
      <c r="A153">
        <v>149</v>
      </c>
      <c r="B153" t="s">
        <v>516</v>
      </c>
      <c r="C153" t="s">
        <v>517</v>
      </c>
      <c r="D153">
        <v>260</v>
      </c>
      <c r="G153">
        <f t="shared" si="2"/>
        <v>149</v>
      </c>
    </row>
    <row r="154" spans="1:7">
      <c r="A154">
        <v>150</v>
      </c>
      <c r="B154" t="s">
        <v>540</v>
      </c>
      <c r="C154" t="s">
        <v>541</v>
      </c>
      <c r="D154">
        <v>199</v>
      </c>
      <c r="E154">
        <v>224</v>
      </c>
      <c r="G154">
        <f t="shared" si="2"/>
        <v>150</v>
      </c>
    </row>
    <row r="155" spans="1:7">
      <c r="A155">
        <v>151</v>
      </c>
      <c r="B155" t="s">
        <v>767</v>
      </c>
      <c r="C155" t="s">
        <v>768</v>
      </c>
      <c r="D155">
        <v>193</v>
      </c>
      <c r="G155">
        <f t="shared" si="2"/>
        <v>151</v>
      </c>
    </row>
    <row r="156" spans="1:7">
      <c r="A156">
        <v>152</v>
      </c>
      <c r="B156" t="s">
        <v>863</v>
      </c>
      <c r="C156" t="s">
        <v>864</v>
      </c>
      <c r="D156">
        <v>163</v>
      </c>
      <c r="E156">
        <v>240</v>
      </c>
      <c r="G156">
        <f t="shared" si="2"/>
        <v>152</v>
      </c>
    </row>
    <row r="157" spans="1:7">
      <c r="A157">
        <v>153</v>
      </c>
      <c r="B157" t="s">
        <v>524</v>
      </c>
      <c r="C157" t="s">
        <v>525</v>
      </c>
      <c r="D157">
        <v>96</v>
      </c>
      <c r="E157">
        <v>120</v>
      </c>
      <c r="G157">
        <f t="shared" si="2"/>
        <v>153</v>
      </c>
    </row>
    <row r="158" spans="1:7">
      <c r="A158">
        <v>154</v>
      </c>
      <c r="B158" t="s">
        <v>654</v>
      </c>
      <c r="C158" t="s">
        <v>655</v>
      </c>
      <c r="D158">
        <v>181</v>
      </c>
      <c r="E158">
        <v>229</v>
      </c>
      <c r="G158">
        <f t="shared" si="2"/>
        <v>154</v>
      </c>
    </row>
    <row r="159" spans="1:7">
      <c r="A159">
        <v>155</v>
      </c>
      <c r="B159" t="s">
        <v>482</v>
      </c>
      <c r="C159" t="s">
        <v>483</v>
      </c>
      <c r="D159">
        <v>139</v>
      </c>
      <c r="E159">
        <v>211</v>
      </c>
      <c r="G159">
        <f t="shared" si="2"/>
        <v>155</v>
      </c>
    </row>
    <row r="160" spans="1:7">
      <c r="A160">
        <v>156</v>
      </c>
      <c r="B160" t="s">
        <v>831</v>
      </c>
      <c r="C160" t="s">
        <v>832</v>
      </c>
      <c r="D160">
        <v>132</v>
      </c>
      <c r="E160">
        <v>173</v>
      </c>
      <c r="G160">
        <f t="shared" si="2"/>
        <v>156</v>
      </c>
    </row>
    <row r="161" spans="1:7">
      <c r="A161">
        <v>157</v>
      </c>
      <c r="B161" t="s">
        <v>556</v>
      </c>
      <c r="C161" t="s">
        <v>557</v>
      </c>
      <c r="D161">
        <v>249</v>
      </c>
      <c r="G161">
        <f t="shared" si="2"/>
        <v>157</v>
      </c>
    </row>
    <row r="162" spans="1:7">
      <c r="A162">
        <v>158</v>
      </c>
      <c r="B162" t="s">
        <v>855</v>
      </c>
      <c r="C162" t="s">
        <v>730</v>
      </c>
      <c r="D162">
        <v>165</v>
      </c>
      <c r="E162">
        <v>215</v>
      </c>
      <c r="G162">
        <f t="shared" si="2"/>
        <v>158</v>
      </c>
    </row>
    <row r="163" spans="1:7">
      <c r="A163">
        <v>159</v>
      </c>
      <c r="B163" t="s">
        <v>717</v>
      </c>
      <c r="C163" t="s">
        <v>718</v>
      </c>
      <c r="D163">
        <v>155</v>
      </c>
      <c r="E163">
        <v>219</v>
      </c>
      <c r="G163">
        <f t="shared" si="2"/>
        <v>159</v>
      </c>
    </row>
    <row r="164" spans="1:7">
      <c r="A164">
        <v>160</v>
      </c>
      <c r="B164" t="s">
        <v>733</v>
      </c>
      <c r="C164" t="s">
        <v>734</v>
      </c>
      <c r="D164">
        <v>179</v>
      </c>
      <c r="E164">
        <v>247</v>
      </c>
      <c r="G164">
        <f t="shared" si="2"/>
        <v>160</v>
      </c>
    </row>
    <row r="165" spans="1:7">
      <c r="A165">
        <v>161</v>
      </c>
      <c r="B165" t="s">
        <v>677</v>
      </c>
      <c r="C165" t="s">
        <v>678</v>
      </c>
      <c r="D165">
        <v>137</v>
      </c>
      <c r="E165">
        <v>194</v>
      </c>
      <c r="G165">
        <f t="shared" si="2"/>
        <v>161</v>
      </c>
    </row>
    <row r="166" spans="1:7">
      <c r="A166">
        <v>162</v>
      </c>
      <c r="B166" t="s">
        <v>681</v>
      </c>
      <c r="C166" t="s">
        <v>682</v>
      </c>
      <c r="D166">
        <v>131</v>
      </c>
      <c r="E166">
        <v>175</v>
      </c>
      <c r="G166">
        <f t="shared" si="2"/>
        <v>162</v>
      </c>
    </row>
    <row r="167" spans="1:7">
      <c r="A167">
        <v>163</v>
      </c>
      <c r="B167" t="s">
        <v>729</v>
      </c>
      <c r="C167" t="s">
        <v>641</v>
      </c>
      <c r="D167">
        <v>275</v>
      </c>
      <c r="G167">
        <f t="shared" si="2"/>
        <v>163</v>
      </c>
    </row>
    <row r="168" spans="1:7">
      <c r="A168">
        <v>164</v>
      </c>
      <c r="B168" t="s">
        <v>725</v>
      </c>
      <c r="C168" t="s">
        <v>726</v>
      </c>
      <c r="D168">
        <v>135</v>
      </c>
      <c r="E168">
        <v>148</v>
      </c>
      <c r="G168">
        <f t="shared" si="2"/>
        <v>164</v>
      </c>
    </row>
    <row r="169" spans="1:7">
      <c r="A169">
        <v>165</v>
      </c>
      <c r="B169" t="s">
        <v>640</v>
      </c>
      <c r="C169" t="s">
        <v>828</v>
      </c>
      <c r="D169">
        <v>209</v>
      </c>
      <c r="E169">
        <v>249</v>
      </c>
      <c r="G169">
        <f t="shared" si="2"/>
        <v>165</v>
      </c>
    </row>
    <row r="170" spans="1:7">
      <c r="A170">
        <v>166</v>
      </c>
      <c r="B170" t="s">
        <v>554</v>
      </c>
      <c r="C170" t="s">
        <v>555</v>
      </c>
      <c r="D170">
        <v>228</v>
      </c>
      <c r="G170">
        <f t="shared" si="2"/>
        <v>166</v>
      </c>
    </row>
    <row r="171" spans="1:7">
      <c r="A171">
        <v>167</v>
      </c>
      <c r="B171" t="s">
        <v>731</v>
      </c>
      <c r="C171" t="s">
        <v>732</v>
      </c>
      <c r="G171">
        <f t="shared" si="2"/>
        <v>167</v>
      </c>
    </row>
    <row r="172" spans="1:7">
      <c r="A172">
        <v>168</v>
      </c>
      <c r="B172" t="s">
        <v>642</v>
      </c>
      <c r="C172" t="s">
        <v>643</v>
      </c>
      <c r="D172">
        <v>207</v>
      </c>
      <c r="E172">
        <v>250</v>
      </c>
      <c r="G172">
        <f t="shared" si="2"/>
        <v>168</v>
      </c>
    </row>
    <row r="173" spans="1:7">
      <c r="A173">
        <v>169</v>
      </c>
      <c r="B173" t="s">
        <v>823</v>
      </c>
      <c r="C173" t="s">
        <v>824</v>
      </c>
      <c r="D173">
        <v>129</v>
      </c>
      <c r="E173">
        <v>159</v>
      </c>
      <c r="G173">
        <f t="shared" si="2"/>
        <v>169</v>
      </c>
    </row>
    <row r="174" spans="1:7">
      <c r="A174">
        <v>170</v>
      </c>
      <c r="B174" t="s">
        <v>857</v>
      </c>
      <c r="C174" t="s">
        <v>858</v>
      </c>
      <c r="D174">
        <v>189</v>
      </c>
      <c r="E174">
        <v>193</v>
      </c>
      <c r="G174">
        <f t="shared" si="2"/>
        <v>170</v>
      </c>
    </row>
    <row r="175" spans="1:7">
      <c r="A175">
        <v>171</v>
      </c>
      <c r="B175" t="s">
        <v>741</v>
      </c>
      <c r="C175" t="s">
        <v>742</v>
      </c>
      <c r="D175">
        <v>121</v>
      </c>
      <c r="E175">
        <v>170</v>
      </c>
      <c r="G175">
        <f t="shared" si="2"/>
        <v>171</v>
      </c>
    </row>
    <row r="176" spans="1:7">
      <c r="A176">
        <v>172</v>
      </c>
      <c r="B176" t="s">
        <v>707</v>
      </c>
      <c r="C176" t="s">
        <v>708</v>
      </c>
      <c r="D176">
        <v>162</v>
      </c>
      <c r="E176">
        <v>183</v>
      </c>
      <c r="G176">
        <f t="shared" si="2"/>
        <v>172</v>
      </c>
    </row>
    <row r="177" spans="1:7">
      <c r="A177">
        <v>173</v>
      </c>
      <c r="B177" t="s">
        <v>827</v>
      </c>
      <c r="C177" t="s">
        <v>736</v>
      </c>
      <c r="D177">
        <v>295</v>
      </c>
      <c r="E177">
        <v>257</v>
      </c>
      <c r="G177">
        <f t="shared" si="2"/>
        <v>173</v>
      </c>
    </row>
    <row r="178" spans="1:7">
      <c r="A178">
        <v>174</v>
      </c>
      <c r="B178" t="s">
        <v>530</v>
      </c>
      <c r="C178" t="s">
        <v>531</v>
      </c>
      <c r="G178">
        <f t="shared" si="2"/>
        <v>174</v>
      </c>
    </row>
    <row r="179" spans="1:7">
      <c r="A179">
        <v>175</v>
      </c>
      <c r="B179" t="s">
        <v>522</v>
      </c>
      <c r="C179" t="s">
        <v>523</v>
      </c>
      <c r="D179">
        <v>241</v>
      </c>
      <c r="G179">
        <f t="shared" si="2"/>
        <v>175</v>
      </c>
    </row>
    <row r="180" spans="1:7">
      <c r="A180">
        <v>176</v>
      </c>
      <c r="B180" t="s">
        <v>737</v>
      </c>
      <c r="C180" t="s">
        <v>738</v>
      </c>
      <c r="D180">
        <v>263</v>
      </c>
      <c r="G180">
        <f t="shared" si="2"/>
        <v>176</v>
      </c>
    </row>
    <row r="181" spans="1:7">
      <c r="A181">
        <v>177</v>
      </c>
      <c r="B181" t="s">
        <v>644</v>
      </c>
      <c r="C181" t="s">
        <v>645</v>
      </c>
      <c r="D181">
        <v>173</v>
      </c>
      <c r="E181">
        <v>228</v>
      </c>
      <c r="G181">
        <f t="shared" si="2"/>
        <v>177</v>
      </c>
    </row>
    <row r="182" spans="1:7">
      <c r="A182">
        <v>178</v>
      </c>
      <c r="B182" t="s">
        <v>735</v>
      </c>
      <c r="C182" t="s">
        <v>489</v>
      </c>
      <c r="D182">
        <v>212</v>
      </c>
      <c r="E182">
        <v>253</v>
      </c>
      <c r="G182">
        <f t="shared" si="2"/>
        <v>178</v>
      </c>
    </row>
    <row r="183" spans="1:7">
      <c r="A183">
        <v>179</v>
      </c>
      <c r="B183" t="s">
        <v>596</v>
      </c>
      <c r="C183" t="s">
        <v>597</v>
      </c>
      <c r="D183">
        <v>164</v>
      </c>
      <c r="E183">
        <v>214</v>
      </c>
      <c r="G183">
        <f t="shared" si="2"/>
        <v>179</v>
      </c>
    </row>
    <row r="184" spans="1:7">
      <c r="A184">
        <v>180</v>
      </c>
      <c r="B184" t="s">
        <v>502</v>
      </c>
      <c r="C184" t="s">
        <v>503</v>
      </c>
      <c r="D184">
        <v>120</v>
      </c>
      <c r="E184">
        <v>136</v>
      </c>
      <c r="G184">
        <f t="shared" si="2"/>
        <v>180</v>
      </c>
    </row>
    <row r="185" spans="1:7">
      <c r="A185">
        <v>181</v>
      </c>
      <c r="B185" t="s">
        <v>504</v>
      </c>
      <c r="C185" t="s">
        <v>505</v>
      </c>
      <c r="D185">
        <v>159</v>
      </c>
      <c r="E185">
        <v>238</v>
      </c>
      <c r="G185">
        <f t="shared" si="2"/>
        <v>181</v>
      </c>
    </row>
    <row r="186" spans="1:7">
      <c r="A186">
        <v>182</v>
      </c>
      <c r="B186" t="s">
        <v>560</v>
      </c>
      <c r="C186" t="s">
        <v>561</v>
      </c>
      <c r="D186">
        <v>148</v>
      </c>
      <c r="E186">
        <v>155</v>
      </c>
      <c r="G186">
        <f t="shared" si="2"/>
        <v>182</v>
      </c>
    </row>
    <row r="187" spans="1:7">
      <c r="A187">
        <v>183</v>
      </c>
      <c r="B187" t="s">
        <v>488</v>
      </c>
      <c r="C187" t="s">
        <v>625</v>
      </c>
      <c r="D187">
        <v>282</v>
      </c>
      <c r="G187">
        <f t="shared" si="2"/>
        <v>183</v>
      </c>
    </row>
    <row r="188" spans="1:7">
      <c r="A188">
        <v>184</v>
      </c>
      <c r="B188" t="s">
        <v>669</v>
      </c>
      <c r="C188" t="s">
        <v>670</v>
      </c>
      <c r="D188">
        <v>180</v>
      </c>
      <c r="E188">
        <v>216</v>
      </c>
      <c r="G188">
        <f t="shared" si="2"/>
        <v>184</v>
      </c>
    </row>
    <row r="189" spans="1:7">
      <c r="A189">
        <v>185</v>
      </c>
      <c r="B189" t="s">
        <v>650</v>
      </c>
      <c r="C189" t="s">
        <v>651</v>
      </c>
      <c r="D189">
        <v>172</v>
      </c>
      <c r="E189">
        <v>203</v>
      </c>
      <c r="G189">
        <f t="shared" si="2"/>
        <v>185</v>
      </c>
    </row>
    <row r="190" spans="1:7">
      <c r="A190">
        <v>186</v>
      </c>
      <c r="B190" t="s">
        <v>743</v>
      </c>
      <c r="C190" t="s">
        <v>744</v>
      </c>
      <c r="D190">
        <v>156</v>
      </c>
      <c r="E190">
        <v>201</v>
      </c>
      <c r="G190">
        <f t="shared" si="2"/>
        <v>186</v>
      </c>
    </row>
    <row r="191" spans="1:7">
      <c r="A191">
        <v>187</v>
      </c>
      <c r="B191" t="s">
        <v>624</v>
      </c>
      <c r="C191" t="s">
        <v>619</v>
      </c>
      <c r="D191">
        <v>168</v>
      </c>
      <c r="E191">
        <v>233</v>
      </c>
      <c r="G191">
        <f t="shared" si="2"/>
        <v>187</v>
      </c>
    </row>
    <row r="192" spans="1:7">
      <c r="A192">
        <v>188</v>
      </c>
      <c r="B192" t="s">
        <v>813</v>
      </c>
      <c r="C192" t="s">
        <v>814</v>
      </c>
      <c r="D192">
        <v>177</v>
      </c>
      <c r="E192">
        <v>212</v>
      </c>
      <c r="G192">
        <f t="shared" si="2"/>
        <v>188</v>
      </c>
    </row>
    <row r="193" spans="1:7">
      <c r="A193">
        <v>189</v>
      </c>
      <c r="B193" t="s">
        <v>618</v>
      </c>
      <c r="C193" t="s">
        <v>537</v>
      </c>
      <c r="D193">
        <v>169</v>
      </c>
      <c r="E193">
        <v>151</v>
      </c>
      <c r="G193">
        <f t="shared" si="2"/>
        <v>189</v>
      </c>
    </row>
    <row r="194" spans="1:7">
      <c r="A194">
        <v>190</v>
      </c>
      <c r="B194" t="s">
        <v>536</v>
      </c>
      <c r="C194" t="s">
        <v>533</v>
      </c>
      <c r="E194">
        <v>200</v>
      </c>
      <c r="G194">
        <f t="shared" si="2"/>
        <v>190</v>
      </c>
    </row>
    <row r="195" spans="1:7">
      <c r="A195">
        <v>191</v>
      </c>
      <c r="B195" t="s">
        <v>532</v>
      </c>
      <c r="C195" t="s">
        <v>878</v>
      </c>
      <c r="D195">
        <v>267</v>
      </c>
      <c r="G195">
        <f t="shared" si="2"/>
        <v>191</v>
      </c>
    </row>
    <row r="196" spans="1:7">
      <c r="A196">
        <v>192</v>
      </c>
      <c r="B196" t="s">
        <v>739</v>
      </c>
      <c r="C196" t="s">
        <v>740</v>
      </c>
      <c r="D196">
        <v>111</v>
      </c>
      <c r="E196">
        <v>132</v>
      </c>
      <c r="G196">
        <f t="shared" si="2"/>
        <v>192</v>
      </c>
    </row>
    <row r="197" spans="1:7">
      <c r="A197">
        <v>193</v>
      </c>
      <c r="B197" t="s">
        <v>721</v>
      </c>
      <c r="C197" t="s">
        <v>722</v>
      </c>
      <c r="D197">
        <v>219</v>
      </c>
      <c r="G197">
        <f t="shared" si="2"/>
        <v>193</v>
      </c>
    </row>
    <row r="198" spans="1:7">
      <c r="A198">
        <v>194</v>
      </c>
      <c r="B198" t="s">
        <v>877</v>
      </c>
      <c r="C198" t="s">
        <v>774</v>
      </c>
      <c r="E198">
        <v>189</v>
      </c>
      <c r="G198">
        <f t="shared" ref="G198:G204" si="3">A198</f>
        <v>194</v>
      </c>
    </row>
    <row r="199" spans="1:7">
      <c r="A199">
        <v>195</v>
      </c>
      <c r="B199" t="s">
        <v>598</v>
      </c>
      <c r="C199" t="s">
        <v>599</v>
      </c>
      <c r="D199">
        <v>232</v>
      </c>
      <c r="G199">
        <f t="shared" si="3"/>
        <v>195</v>
      </c>
    </row>
    <row r="200" spans="1:7">
      <c r="A200">
        <v>196</v>
      </c>
      <c r="B200" t="s">
        <v>773</v>
      </c>
      <c r="C200" t="s">
        <v>668</v>
      </c>
      <c r="G200">
        <f t="shared" si="3"/>
        <v>196</v>
      </c>
    </row>
    <row r="201" spans="1:7">
      <c r="A201">
        <v>197</v>
      </c>
      <c r="B201" t="s">
        <v>1168</v>
      </c>
      <c r="C201" t="s">
        <v>1316</v>
      </c>
      <c r="D201">
        <v>225</v>
      </c>
      <c r="G201">
        <f t="shared" si="3"/>
        <v>197</v>
      </c>
    </row>
    <row r="202" spans="1:7">
      <c r="A202">
        <v>198</v>
      </c>
      <c r="B202" t="s">
        <v>652</v>
      </c>
      <c r="C202" t="s">
        <v>653</v>
      </c>
      <c r="D202">
        <v>166</v>
      </c>
      <c r="E202">
        <v>209</v>
      </c>
      <c r="G202">
        <f t="shared" si="3"/>
        <v>198</v>
      </c>
    </row>
    <row r="203" spans="1:7">
      <c r="A203">
        <v>199</v>
      </c>
      <c r="B203" t="s">
        <v>673</v>
      </c>
      <c r="C203" t="s">
        <v>674</v>
      </c>
      <c r="D203">
        <v>157</v>
      </c>
      <c r="E203">
        <v>152</v>
      </c>
      <c r="G203">
        <f t="shared" si="3"/>
        <v>199</v>
      </c>
    </row>
    <row r="204" spans="1:7">
      <c r="A204">
        <v>200</v>
      </c>
      <c r="B204" t="s">
        <v>667</v>
      </c>
      <c r="C204" t="s">
        <v>856</v>
      </c>
      <c r="D204">
        <v>288</v>
      </c>
      <c r="G204">
        <f t="shared" si="3"/>
        <v>200</v>
      </c>
    </row>
    <row r="206" spans="1:7">
      <c r="A206" t="s">
        <v>879</v>
      </c>
    </row>
    <row r="207" spans="1:7">
      <c r="A207" t="s">
        <v>880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22"/>
  <sheetViews>
    <sheetView topLeftCell="A7" workbookViewId="0">
      <selection activeCell="B37" sqref="B37"/>
    </sheetView>
  </sheetViews>
  <sheetFormatPr baseColWidth="10" defaultColWidth="8.83203125" defaultRowHeight="14" x14ac:dyDescent="0"/>
  <cols>
    <col min="1" max="1" width="2" bestFit="1" customWidth="1"/>
    <col min="2" max="2" width="25.5" bestFit="1" customWidth="1"/>
    <col min="3" max="3" width="4.5" bestFit="1" customWidth="1"/>
    <col min="4" max="4" width="6" bestFit="1" customWidth="1"/>
    <col min="6" max="7" width="6.5" bestFit="1" customWidth="1"/>
    <col min="10" max="10" width="4" bestFit="1" customWidth="1"/>
    <col min="11" max="13" width="9.5" bestFit="1" customWidth="1"/>
    <col min="14" max="14" width="2.83203125" bestFit="1" customWidth="1"/>
    <col min="15" max="15" width="4.33203125" bestFit="1" customWidth="1"/>
    <col min="16" max="16" width="8" bestFit="1" customWidth="1"/>
    <col min="17" max="17" width="7" bestFit="1" customWidth="1"/>
    <col min="18" max="18" width="10.6640625" bestFit="1" customWidth="1"/>
    <col min="19" max="20" width="7.6640625" bestFit="1" customWidth="1"/>
    <col min="21" max="21" width="12.1640625" bestFit="1" customWidth="1"/>
  </cols>
  <sheetData>
    <row r="1" spans="1:23">
      <c r="A1" t="s">
        <v>19</v>
      </c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  <c r="J1" t="s">
        <v>7</v>
      </c>
      <c r="K1" t="s">
        <v>28</v>
      </c>
      <c r="L1" t="s">
        <v>29</v>
      </c>
      <c r="M1" t="s">
        <v>30</v>
      </c>
      <c r="N1" t="s">
        <v>9</v>
      </c>
      <c r="O1" t="s">
        <v>10</v>
      </c>
      <c r="P1" t="s">
        <v>31</v>
      </c>
      <c r="Q1" t="s">
        <v>32</v>
      </c>
      <c r="R1" t="s">
        <v>33</v>
      </c>
      <c r="S1" t="s">
        <v>34</v>
      </c>
      <c r="T1" t="s">
        <v>35</v>
      </c>
      <c r="U1" t="s">
        <v>36</v>
      </c>
      <c r="V1" t="s">
        <v>37</v>
      </c>
      <c r="W1" t="s">
        <v>38</v>
      </c>
    </row>
    <row r="2" spans="1:23">
      <c r="B2" t="s">
        <v>39</v>
      </c>
      <c r="C2" t="s">
        <v>40</v>
      </c>
      <c r="D2" t="s">
        <v>41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251</v>
      </c>
      <c r="L2">
        <v>1304</v>
      </c>
      <c r="M2">
        <v>9</v>
      </c>
      <c r="N2">
        <v>2</v>
      </c>
      <c r="O2">
        <v>73</v>
      </c>
      <c r="P2">
        <v>609</v>
      </c>
      <c r="Q2">
        <v>6</v>
      </c>
      <c r="R2">
        <v>277.3</v>
      </c>
      <c r="S2">
        <v>313.8</v>
      </c>
      <c r="T2">
        <v>350.3</v>
      </c>
      <c r="U2">
        <v>58</v>
      </c>
      <c r="V2">
        <v>56</v>
      </c>
      <c r="W2">
        <v>54</v>
      </c>
    </row>
    <row r="3" spans="1:23">
      <c r="B3" t="s">
        <v>42</v>
      </c>
      <c r="C3" t="s">
        <v>43</v>
      </c>
      <c r="D3" t="s">
        <v>44</v>
      </c>
      <c r="E3">
        <v>571</v>
      </c>
      <c r="F3">
        <v>387</v>
      </c>
      <c r="G3">
        <v>67.8</v>
      </c>
      <c r="H3">
        <v>4532</v>
      </c>
      <c r="I3">
        <v>39</v>
      </c>
      <c r="J3">
        <v>13</v>
      </c>
      <c r="K3">
        <v>47</v>
      </c>
      <c r="L3">
        <v>211</v>
      </c>
      <c r="M3">
        <v>2</v>
      </c>
      <c r="N3">
        <v>2</v>
      </c>
      <c r="O3">
        <v>0</v>
      </c>
      <c r="P3">
        <v>0</v>
      </c>
      <c r="Q3">
        <v>0</v>
      </c>
      <c r="R3">
        <v>340.38</v>
      </c>
      <c r="S3">
        <v>340.38</v>
      </c>
      <c r="T3">
        <v>340.38</v>
      </c>
      <c r="U3">
        <v>30</v>
      </c>
      <c r="V3">
        <v>27</v>
      </c>
      <c r="W3">
        <v>23</v>
      </c>
    </row>
    <row r="4" spans="1:23">
      <c r="B4" t="s">
        <v>45</v>
      </c>
      <c r="C4" t="s">
        <v>43</v>
      </c>
      <c r="D4" t="s">
        <v>46</v>
      </c>
      <c r="E4">
        <v>633</v>
      </c>
      <c r="F4">
        <v>411</v>
      </c>
      <c r="G4">
        <v>64.900000000000006</v>
      </c>
      <c r="H4">
        <v>5161</v>
      </c>
      <c r="I4">
        <v>43</v>
      </c>
      <c r="J4">
        <v>22</v>
      </c>
      <c r="K4">
        <v>32</v>
      </c>
      <c r="L4">
        <v>42</v>
      </c>
      <c r="M4">
        <v>1</v>
      </c>
      <c r="N4">
        <v>3</v>
      </c>
      <c r="O4">
        <v>0</v>
      </c>
      <c r="P4">
        <v>0</v>
      </c>
      <c r="Q4">
        <v>0</v>
      </c>
      <c r="R4">
        <v>335.64</v>
      </c>
      <c r="S4">
        <v>335.64</v>
      </c>
      <c r="T4">
        <v>335.64</v>
      </c>
      <c r="U4">
        <v>29</v>
      </c>
      <c r="V4">
        <v>25</v>
      </c>
      <c r="W4">
        <v>22</v>
      </c>
    </row>
    <row r="5" spans="1:23">
      <c r="B5" t="s">
        <v>47</v>
      </c>
      <c r="C5" t="s">
        <v>40</v>
      </c>
      <c r="D5" t="s">
        <v>48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281</v>
      </c>
      <c r="L5">
        <v>1499</v>
      </c>
      <c r="M5">
        <v>14</v>
      </c>
      <c r="N5">
        <v>3</v>
      </c>
      <c r="O5">
        <v>56</v>
      </c>
      <c r="P5">
        <v>321</v>
      </c>
      <c r="Q5">
        <v>3</v>
      </c>
      <c r="R5">
        <v>279</v>
      </c>
      <c r="S5">
        <v>307</v>
      </c>
      <c r="T5">
        <v>335</v>
      </c>
      <c r="U5">
        <v>49</v>
      </c>
      <c r="V5">
        <v>44</v>
      </c>
      <c r="W5">
        <v>42</v>
      </c>
    </row>
    <row r="6" spans="1:23">
      <c r="B6" t="s">
        <v>49</v>
      </c>
      <c r="C6" t="s">
        <v>43</v>
      </c>
      <c r="D6" t="s">
        <v>50</v>
      </c>
      <c r="E6">
        <v>634</v>
      </c>
      <c r="F6">
        <v>437</v>
      </c>
      <c r="G6">
        <v>68.900000000000006</v>
      </c>
      <c r="H6">
        <v>4882</v>
      </c>
      <c r="I6">
        <v>40</v>
      </c>
      <c r="J6">
        <v>8</v>
      </c>
      <c r="K6">
        <v>23</v>
      </c>
      <c r="L6">
        <v>-8</v>
      </c>
      <c r="M6">
        <v>0</v>
      </c>
      <c r="N6">
        <v>3</v>
      </c>
      <c r="O6">
        <v>0</v>
      </c>
      <c r="P6">
        <v>0</v>
      </c>
      <c r="Q6">
        <v>0</v>
      </c>
      <c r="R6">
        <v>332.48</v>
      </c>
      <c r="S6">
        <v>332.48</v>
      </c>
      <c r="T6">
        <v>332.48</v>
      </c>
      <c r="U6">
        <v>29</v>
      </c>
      <c r="V6">
        <v>25</v>
      </c>
      <c r="W6">
        <v>21</v>
      </c>
    </row>
    <row r="7" spans="1:23">
      <c r="B7" t="s">
        <v>51</v>
      </c>
      <c r="C7" t="s">
        <v>43</v>
      </c>
      <c r="D7" t="s">
        <v>52</v>
      </c>
      <c r="E7">
        <v>599</v>
      </c>
      <c r="F7">
        <v>379</v>
      </c>
      <c r="G7">
        <v>63.3</v>
      </c>
      <c r="H7">
        <v>4138</v>
      </c>
      <c r="I7">
        <v>36</v>
      </c>
      <c r="J7">
        <v>13</v>
      </c>
      <c r="K7">
        <v>58</v>
      </c>
      <c r="L7">
        <v>328</v>
      </c>
      <c r="M7">
        <v>3</v>
      </c>
      <c r="N7">
        <v>3</v>
      </c>
      <c r="O7">
        <v>0</v>
      </c>
      <c r="P7">
        <v>0</v>
      </c>
      <c r="Q7">
        <v>0</v>
      </c>
      <c r="R7">
        <v>330.12</v>
      </c>
      <c r="S7">
        <v>330.12</v>
      </c>
      <c r="T7">
        <v>330.12</v>
      </c>
      <c r="U7">
        <v>23</v>
      </c>
      <c r="V7">
        <v>21</v>
      </c>
      <c r="W7">
        <v>19</v>
      </c>
    </row>
    <row r="8" spans="1:23">
      <c r="B8" t="s">
        <v>53</v>
      </c>
      <c r="C8" t="s">
        <v>40</v>
      </c>
      <c r="D8" t="s">
        <v>54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268</v>
      </c>
      <c r="L8">
        <v>1299</v>
      </c>
      <c r="M8">
        <v>8</v>
      </c>
      <c r="N8">
        <v>2</v>
      </c>
      <c r="O8">
        <v>79</v>
      </c>
      <c r="P8">
        <v>522</v>
      </c>
      <c r="Q8">
        <v>4</v>
      </c>
      <c r="R8">
        <v>250.7</v>
      </c>
      <c r="S8">
        <v>290.2</v>
      </c>
      <c r="T8">
        <v>329.7</v>
      </c>
      <c r="U8">
        <v>53</v>
      </c>
      <c r="V8">
        <v>51</v>
      </c>
      <c r="W8">
        <v>51</v>
      </c>
    </row>
    <row r="9" spans="1:23">
      <c r="B9" t="s">
        <v>55</v>
      </c>
      <c r="C9" t="s">
        <v>43</v>
      </c>
      <c r="D9" t="s">
        <v>56</v>
      </c>
      <c r="E9">
        <v>523</v>
      </c>
      <c r="F9">
        <v>323</v>
      </c>
      <c r="G9">
        <v>61.8</v>
      </c>
      <c r="H9">
        <v>3611</v>
      </c>
      <c r="I9">
        <v>28</v>
      </c>
      <c r="J9">
        <v>13</v>
      </c>
      <c r="K9">
        <v>122</v>
      </c>
      <c r="L9">
        <v>598</v>
      </c>
      <c r="M9">
        <v>6</v>
      </c>
      <c r="N9">
        <v>3</v>
      </c>
      <c r="O9">
        <v>0</v>
      </c>
      <c r="P9">
        <v>0</v>
      </c>
      <c r="Q9">
        <v>0</v>
      </c>
      <c r="R9">
        <v>323.04000000000002</v>
      </c>
      <c r="S9">
        <v>323.04000000000002</v>
      </c>
      <c r="T9">
        <v>323.04000000000002</v>
      </c>
      <c r="U9">
        <v>18</v>
      </c>
      <c r="V9">
        <v>16</v>
      </c>
      <c r="W9">
        <v>14</v>
      </c>
    </row>
    <row r="10" spans="1:23">
      <c r="B10" t="s">
        <v>57</v>
      </c>
      <c r="C10" t="s">
        <v>58</v>
      </c>
      <c r="D10" t="s">
        <v>59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1</v>
      </c>
      <c r="O10">
        <v>92</v>
      </c>
      <c r="P10">
        <v>1506</v>
      </c>
      <c r="Q10">
        <v>13</v>
      </c>
      <c r="R10">
        <v>226.6</v>
      </c>
      <c r="S10">
        <v>272.60000000000002</v>
      </c>
      <c r="T10">
        <v>318.60000000000002</v>
      </c>
      <c r="U10">
        <v>50</v>
      </c>
      <c r="V10">
        <v>50</v>
      </c>
      <c r="W10">
        <v>50</v>
      </c>
    </row>
    <row r="11" spans="1:23">
      <c r="B11" t="s">
        <v>60</v>
      </c>
      <c r="C11" t="s">
        <v>43</v>
      </c>
      <c r="D11" t="s">
        <v>61</v>
      </c>
      <c r="E11">
        <v>624</v>
      </c>
      <c r="F11">
        <v>394</v>
      </c>
      <c r="G11">
        <v>63.1</v>
      </c>
      <c r="H11">
        <v>4459</v>
      </c>
      <c r="I11">
        <v>36</v>
      </c>
      <c r="J11">
        <v>12</v>
      </c>
      <c r="K11">
        <v>26</v>
      </c>
      <c r="L11">
        <v>28</v>
      </c>
      <c r="M11">
        <v>1</v>
      </c>
      <c r="N11">
        <v>3</v>
      </c>
      <c r="O11">
        <v>0</v>
      </c>
      <c r="P11">
        <v>0</v>
      </c>
      <c r="Q11">
        <v>0</v>
      </c>
      <c r="R11">
        <v>302.31</v>
      </c>
      <c r="S11">
        <v>302.31</v>
      </c>
      <c r="T11">
        <v>302.31</v>
      </c>
      <c r="U11">
        <v>17</v>
      </c>
      <c r="V11">
        <v>15</v>
      </c>
      <c r="W11">
        <v>13</v>
      </c>
    </row>
    <row r="12" spans="1:23">
      <c r="B12" t="s">
        <v>62</v>
      </c>
      <c r="C12" t="s">
        <v>43</v>
      </c>
      <c r="D12" t="s">
        <v>63</v>
      </c>
      <c r="E12">
        <v>629</v>
      </c>
      <c r="F12">
        <v>412</v>
      </c>
      <c r="G12">
        <v>65.5</v>
      </c>
      <c r="H12">
        <v>4627</v>
      </c>
      <c r="I12">
        <v>34</v>
      </c>
      <c r="J12">
        <v>11</v>
      </c>
      <c r="K12">
        <v>24</v>
      </c>
      <c r="L12">
        <v>64</v>
      </c>
      <c r="M12">
        <v>0</v>
      </c>
      <c r="N12">
        <v>2</v>
      </c>
      <c r="O12">
        <v>0</v>
      </c>
      <c r="P12">
        <v>0</v>
      </c>
      <c r="Q12">
        <v>0</v>
      </c>
      <c r="R12">
        <v>301.48</v>
      </c>
      <c r="S12">
        <v>301.48</v>
      </c>
      <c r="T12">
        <v>301.48</v>
      </c>
      <c r="U12">
        <v>20</v>
      </c>
      <c r="V12">
        <v>19</v>
      </c>
      <c r="W12">
        <v>17</v>
      </c>
    </row>
    <row r="13" spans="1:23">
      <c r="B13" t="s">
        <v>64</v>
      </c>
      <c r="C13" t="s">
        <v>65</v>
      </c>
      <c r="D13" t="s">
        <v>46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83</v>
      </c>
      <c r="P13">
        <v>1176</v>
      </c>
      <c r="Q13">
        <v>16</v>
      </c>
      <c r="R13">
        <v>213.6</v>
      </c>
      <c r="S13">
        <v>255.1</v>
      </c>
      <c r="T13">
        <v>296.60000000000002</v>
      </c>
      <c r="U13">
        <v>39</v>
      </c>
      <c r="V13">
        <v>40</v>
      </c>
      <c r="W13">
        <v>41</v>
      </c>
    </row>
    <row r="14" spans="1:23">
      <c r="B14" t="s">
        <v>66</v>
      </c>
      <c r="C14" t="s">
        <v>43</v>
      </c>
      <c r="D14" t="s">
        <v>59</v>
      </c>
      <c r="E14">
        <v>633</v>
      </c>
      <c r="F14">
        <v>381</v>
      </c>
      <c r="G14">
        <v>60.2</v>
      </c>
      <c r="H14">
        <v>4711</v>
      </c>
      <c r="I14">
        <v>34</v>
      </c>
      <c r="J14">
        <v>19</v>
      </c>
      <c r="K14">
        <v>33</v>
      </c>
      <c r="L14">
        <v>72</v>
      </c>
      <c r="M14">
        <v>1</v>
      </c>
      <c r="N14">
        <v>3</v>
      </c>
      <c r="O14">
        <v>0</v>
      </c>
      <c r="P14">
        <v>0</v>
      </c>
      <c r="Q14">
        <v>0</v>
      </c>
      <c r="R14">
        <v>295.83999999999997</v>
      </c>
      <c r="S14">
        <v>295.83999999999997</v>
      </c>
      <c r="T14">
        <v>295.83999999999997</v>
      </c>
      <c r="U14">
        <v>15</v>
      </c>
      <c r="V14">
        <v>13</v>
      </c>
      <c r="W14">
        <v>11</v>
      </c>
    </row>
    <row r="15" spans="1:23">
      <c r="B15" t="s">
        <v>67</v>
      </c>
      <c r="C15" t="s">
        <v>43</v>
      </c>
      <c r="D15" t="s">
        <v>68</v>
      </c>
      <c r="E15">
        <v>511</v>
      </c>
      <c r="F15">
        <v>305</v>
      </c>
      <c r="G15">
        <v>59.7</v>
      </c>
      <c r="H15">
        <v>3711</v>
      </c>
      <c r="I15">
        <v>26</v>
      </c>
      <c r="J15">
        <v>14</v>
      </c>
      <c r="K15">
        <v>87</v>
      </c>
      <c r="L15">
        <v>498</v>
      </c>
      <c r="M15">
        <v>4</v>
      </c>
      <c r="N15">
        <v>2</v>
      </c>
      <c r="O15">
        <v>0</v>
      </c>
      <c r="P15">
        <v>0</v>
      </c>
      <c r="Q15">
        <v>0</v>
      </c>
      <c r="R15">
        <v>294.24</v>
      </c>
      <c r="S15">
        <v>294.24</v>
      </c>
      <c r="T15">
        <v>294.24</v>
      </c>
      <c r="U15">
        <v>15</v>
      </c>
      <c r="V15">
        <v>13</v>
      </c>
      <c r="W15">
        <v>11</v>
      </c>
    </row>
    <row r="16" spans="1:23">
      <c r="B16" t="s">
        <v>69</v>
      </c>
      <c r="C16" t="s">
        <v>43</v>
      </c>
      <c r="D16" t="s">
        <v>70</v>
      </c>
      <c r="E16">
        <v>578</v>
      </c>
      <c r="F16">
        <v>399</v>
      </c>
      <c r="G16">
        <v>69</v>
      </c>
      <c r="H16">
        <v>4378</v>
      </c>
      <c r="I16">
        <v>36</v>
      </c>
      <c r="J16">
        <v>11</v>
      </c>
      <c r="K16">
        <v>24</v>
      </c>
      <c r="L16">
        <v>41</v>
      </c>
      <c r="M16">
        <v>0</v>
      </c>
      <c r="N16">
        <v>4</v>
      </c>
      <c r="O16">
        <v>0</v>
      </c>
      <c r="P16">
        <v>0</v>
      </c>
      <c r="Q16">
        <v>0</v>
      </c>
      <c r="R16">
        <v>294.22000000000003</v>
      </c>
      <c r="S16">
        <v>294.22000000000003</v>
      </c>
      <c r="T16">
        <v>294.22000000000003</v>
      </c>
      <c r="U16">
        <v>13</v>
      </c>
      <c r="V16">
        <v>12</v>
      </c>
      <c r="W16">
        <v>11</v>
      </c>
    </row>
    <row r="17" spans="2:23">
      <c r="B17" t="s">
        <v>71</v>
      </c>
      <c r="C17" t="s">
        <v>58</v>
      </c>
      <c r="D17" t="s">
        <v>50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1</v>
      </c>
      <c r="O17">
        <v>89</v>
      </c>
      <c r="P17">
        <v>1342</v>
      </c>
      <c r="Q17">
        <v>12</v>
      </c>
      <c r="R17">
        <v>205.2</v>
      </c>
      <c r="S17">
        <v>249.7</v>
      </c>
      <c r="T17">
        <v>294.2</v>
      </c>
      <c r="U17">
        <v>43</v>
      </c>
      <c r="V17">
        <v>45</v>
      </c>
      <c r="W17">
        <v>45</v>
      </c>
    </row>
    <row r="18" spans="2:23">
      <c r="B18" t="s">
        <v>72</v>
      </c>
      <c r="C18" t="s">
        <v>58</v>
      </c>
      <c r="D18" t="s">
        <v>63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2</v>
      </c>
      <c r="L18">
        <v>22</v>
      </c>
      <c r="M18">
        <v>0</v>
      </c>
      <c r="N18">
        <v>1</v>
      </c>
      <c r="O18">
        <v>88</v>
      </c>
      <c r="P18">
        <v>1374</v>
      </c>
      <c r="Q18">
        <v>10</v>
      </c>
      <c r="R18">
        <v>199.2</v>
      </c>
      <c r="S18">
        <v>243.2</v>
      </c>
      <c r="T18">
        <v>287.2</v>
      </c>
      <c r="U18">
        <v>36</v>
      </c>
      <c r="V18">
        <v>38</v>
      </c>
      <c r="W18">
        <v>39</v>
      </c>
    </row>
    <row r="19" spans="2:23">
      <c r="B19" t="s">
        <v>73</v>
      </c>
      <c r="C19" t="s">
        <v>43</v>
      </c>
      <c r="D19" t="s">
        <v>74</v>
      </c>
      <c r="E19">
        <v>658</v>
      </c>
      <c r="F19">
        <v>411</v>
      </c>
      <c r="G19">
        <v>62.5</v>
      </c>
      <c r="H19">
        <v>4578</v>
      </c>
      <c r="I19">
        <v>36</v>
      </c>
      <c r="J19">
        <v>21</v>
      </c>
      <c r="K19">
        <v>22</v>
      </c>
      <c r="L19">
        <v>38</v>
      </c>
      <c r="M19">
        <v>1</v>
      </c>
      <c r="N19">
        <v>3</v>
      </c>
      <c r="O19">
        <v>0</v>
      </c>
      <c r="P19">
        <v>0</v>
      </c>
      <c r="Q19">
        <v>0</v>
      </c>
      <c r="R19">
        <v>286.92</v>
      </c>
      <c r="S19">
        <v>286.92</v>
      </c>
      <c r="T19">
        <v>286.92</v>
      </c>
      <c r="U19">
        <v>13</v>
      </c>
      <c r="V19">
        <v>12</v>
      </c>
      <c r="W19">
        <v>11</v>
      </c>
    </row>
    <row r="20" spans="2:23">
      <c r="B20" t="s">
        <v>75</v>
      </c>
      <c r="C20" t="s">
        <v>58</v>
      </c>
      <c r="D20" t="s">
        <v>74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2</v>
      </c>
      <c r="L20">
        <v>8</v>
      </c>
      <c r="M20">
        <v>0</v>
      </c>
      <c r="N20">
        <v>1</v>
      </c>
      <c r="O20">
        <v>95</v>
      </c>
      <c r="P20">
        <v>1315</v>
      </c>
      <c r="Q20">
        <v>10</v>
      </c>
      <c r="R20">
        <v>190.3</v>
      </c>
      <c r="S20">
        <v>237.8</v>
      </c>
      <c r="T20">
        <v>285.3</v>
      </c>
      <c r="U20">
        <v>38</v>
      </c>
      <c r="V20">
        <v>40</v>
      </c>
      <c r="W20">
        <v>42</v>
      </c>
    </row>
    <row r="21" spans="2:23">
      <c r="B21" t="s">
        <v>76</v>
      </c>
      <c r="C21" t="s">
        <v>40</v>
      </c>
      <c r="D21" t="s">
        <v>77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261</v>
      </c>
      <c r="L21">
        <v>1199</v>
      </c>
      <c r="M21">
        <v>8</v>
      </c>
      <c r="N21">
        <v>2</v>
      </c>
      <c r="O21">
        <v>37</v>
      </c>
      <c r="P21">
        <v>465</v>
      </c>
      <c r="Q21">
        <v>6</v>
      </c>
      <c r="R21">
        <v>246.4</v>
      </c>
      <c r="S21">
        <v>264.89999999999998</v>
      </c>
      <c r="T21">
        <v>283.39999999999998</v>
      </c>
      <c r="U21">
        <v>52</v>
      </c>
      <c r="V21">
        <v>47</v>
      </c>
      <c r="W21">
        <v>44</v>
      </c>
    </row>
    <row r="22" spans="2:23">
      <c r="B22" t="s">
        <v>78</v>
      </c>
      <c r="C22" t="s">
        <v>58</v>
      </c>
      <c r="D22" t="s">
        <v>54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96</v>
      </c>
      <c r="P22">
        <v>1255</v>
      </c>
      <c r="Q22">
        <v>10</v>
      </c>
      <c r="R22">
        <v>185.5</v>
      </c>
      <c r="S22">
        <v>233.5</v>
      </c>
      <c r="T22">
        <v>281.5</v>
      </c>
      <c r="U22">
        <v>35</v>
      </c>
      <c r="V22">
        <v>39</v>
      </c>
      <c r="W22">
        <v>41</v>
      </c>
    </row>
    <row r="23" spans="2:23">
      <c r="B23" t="s">
        <v>79</v>
      </c>
      <c r="C23" t="s">
        <v>40</v>
      </c>
      <c r="D23" t="s">
        <v>44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276</v>
      </c>
      <c r="L23">
        <v>1317</v>
      </c>
      <c r="M23">
        <v>13</v>
      </c>
      <c r="N23">
        <v>2</v>
      </c>
      <c r="O23">
        <v>41</v>
      </c>
      <c r="P23">
        <v>278</v>
      </c>
      <c r="Q23">
        <v>1</v>
      </c>
      <c r="R23">
        <v>239.5</v>
      </c>
      <c r="S23">
        <v>260</v>
      </c>
      <c r="T23">
        <v>280.5</v>
      </c>
      <c r="U23">
        <v>44</v>
      </c>
      <c r="V23">
        <v>39</v>
      </c>
      <c r="W23">
        <v>35</v>
      </c>
    </row>
    <row r="24" spans="2:23">
      <c r="B24" t="s">
        <v>80</v>
      </c>
      <c r="C24" t="s">
        <v>43</v>
      </c>
      <c r="D24" t="s">
        <v>77</v>
      </c>
      <c r="E24">
        <v>562</v>
      </c>
      <c r="F24">
        <v>362</v>
      </c>
      <c r="G24">
        <v>64.400000000000006</v>
      </c>
      <c r="H24">
        <v>3928</v>
      </c>
      <c r="I24">
        <v>31</v>
      </c>
      <c r="J24">
        <v>13</v>
      </c>
      <c r="K24">
        <v>61</v>
      </c>
      <c r="L24">
        <v>237</v>
      </c>
      <c r="M24">
        <v>1</v>
      </c>
      <c r="N24">
        <v>3</v>
      </c>
      <c r="O24">
        <v>0</v>
      </c>
      <c r="P24">
        <v>0</v>
      </c>
      <c r="Q24">
        <v>0</v>
      </c>
      <c r="R24">
        <v>278.82</v>
      </c>
      <c r="S24">
        <v>278.82</v>
      </c>
      <c r="T24">
        <v>278.82</v>
      </c>
      <c r="U24">
        <v>15</v>
      </c>
      <c r="V24">
        <v>13</v>
      </c>
      <c r="W24">
        <v>11</v>
      </c>
    </row>
    <row r="25" spans="2:23">
      <c r="B25" t="s">
        <v>81</v>
      </c>
      <c r="C25" t="s">
        <v>40</v>
      </c>
      <c r="D25" t="s">
        <v>74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249</v>
      </c>
      <c r="L25">
        <v>1256</v>
      </c>
      <c r="M25">
        <v>8</v>
      </c>
      <c r="N25">
        <v>2</v>
      </c>
      <c r="O25">
        <v>54</v>
      </c>
      <c r="P25">
        <v>401</v>
      </c>
      <c r="Q25">
        <v>2</v>
      </c>
      <c r="R25">
        <v>221.7</v>
      </c>
      <c r="S25">
        <v>248.7</v>
      </c>
      <c r="T25">
        <v>275.7</v>
      </c>
      <c r="U25">
        <v>37</v>
      </c>
      <c r="V25">
        <v>35</v>
      </c>
      <c r="W25">
        <v>35</v>
      </c>
    </row>
    <row r="26" spans="2:23">
      <c r="B26" t="s">
        <v>82</v>
      </c>
      <c r="C26" t="s">
        <v>58</v>
      </c>
      <c r="D26" t="s">
        <v>83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6</v>
      </c>
      <c r="L26">
        <v>39</v>
      </c>
      <c r="M26">
        <v>0</v>
      </c>
      <c r="N26">
        <v>1</v>
      </c>
      <c r="O26">
        <v>96</v>
      </c>
      <c r="P26">
        <v>1311</v>
      </c>
      <c r="Q26">
        <v>8</v>
      </c>
      <c r="R26">
        <v>179</v>
      </c>
      <c r="S26">
        <v>227</v>
      </c>
      <c r="T26">
        <v>275</v>
      </c>
      <c r="U26">
        <v>33</v>
      </c>
      <c r="V26">
        <v>37</v>
      </c>
      <c r="W26">
        <v>41</v>
      </c>
    </row>
    <row r="27" spans="2:23">
      <c r="B27" t="s">
        <v>84</v>
      </c>
      <c r="C27" t="s">
        <v>43</v>
      </c>
      <c r="D27" t="s">
        <v>54</v>
      </c>
      <c r="E27">
        <v>530</v>
      </c>
      <c r="F27">
        <v>320</v>
      </c>
      <c r="G27">
        <v>60.4</v>
      </c>
      <c r="H27">
        <v>3997</v>
      </c>
      <c r="I27">
        <v>33</v>
      </c>
      <c r="J27">
        <v>17</v>
      </c>
      <c r="K27">
        <v>32</v>
      </c>
      <c r="L27">
        <v>161</v>
      </c>
      <c r="M27">
        <v>1</v>
      </c>
      <c r="N27">
        <v>3</v>
      </c>
      <c r="O27">
        <v>0</v>
      </c>
      <c r="P27">
        <v>0</v>
      </c>
      <c r="Q27">
        <v>0</v>
      </c>
      <c r="R27">
        <v>273.95</v>
      </c>
      <c r="S27">
        <v>273.95</v>
      </c>
      <c r="T27">
        <v>273.95</v>
      </c>
      <c r="U27">
        <v>13</v>
      </c>
      <c r="V27">
        <v>12</v>
      </c>
      <c r="W27">
        <v>11</v>
      </c>
    </row>
    <row r="28" spans="2:23">
      <c r="B28" t="s">
        <v>85</v>
      </c>
      <c r="C28" t="s">
        <v>58</v>
      </c>
      <c r="D28" t="s">
        <v>54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11</v>
      </c>
      <c r="L28">
        <v>71</v>
      </c>
      <c r="M28">
        <v>1</v>
      </c>
      <c r="N28">
        <v>1</v>
      </c>
      <c r="O28">
        <v>83</v>
      </c>
      <c r="P28">
        <v>1209</v>
      </c>
      <c r="Q28">
        <v>9</v>
      </c>
      <c r="R28">
        <v>183</v>
      </c>
      <c r="S28">
        <v>224.5</v>
      </c>
      <c r="T28">
        <v>266</v>
      </c>
      <c r="U28">
        <v>33</v>
      </c>
      <c r="V28">
        <v>34</v>
      </c>
      <c r="W28">
        <v>35</v>
      </c>
    </row>
    <row r="29" spans="2:23">
      <c r="B29" t="s">
        <v>86</v>
      </c>
      <c r="C29" t="s">
        <v>43</v>
      </c>
      <c r="D29" t="s">
        <v>87</v>
      </c>
      <c r="E29">
        <v>432</v>
      </c>
      <c r="F29">
        <v>248</v>
      </c>
      <c r="G29">
        <v>57.4</v>
      </c>
      <c r="H29">
        <v>3345</v>
      </c>
      <c r="I29">
        <v>22</v>
      </c>
      <c r="J29">
        <v>12</v>
      </c>
      <c r="K29">
        <v>98</v>
      </c>
      <c r="L29">
        <v>473</v>
      </c>
      <c r="M29">
        <v>4</v>
      </c>
      <c r="N29">
        <v>2</v>
      </c>
      <c r="O29">
        <v>0</v>
      </c>
      <c r="P29">
        <v>0</v>
      </c>
      <c r="Q29">
        <v>0</v>
      </c>
      <c r="R29">
        <v>265.10000000000002</v>
      </c>
      <c r="S29">
        <v>265.10000000000002</v>
      </c>
      <c r="T29">
        <v>265.10000000000002</v>
      </c>
      <c r="U29">
        <v>15</v>
      </c>
      <c r="V29">
        <v>13</v>
      </c>
      <c r="W29">
        <v>11</v>
      </c>
    </row>
    <row r="30" spans="2:23">
      <c r="B30" t="s">
        <v>88</v>
      </c>
      <c r="C30" t="s">
        <v>43</v>
      </c>
      <c r="D30" t="s">
        <v>89</v>
      </c>
      <c r="E30">
        <v>437</v>
      </c>
      <c r="F30">
        <v>271</v>
      </c>
      <c r="G30">
        <v>62</v>
      </c>
      <c r="H30">
        <v>3601</v>
      </c>
      <c r="I30">
        <v>24</v>
      </c>
      <c r="J30">
        <v>13</v>
      </c>
      <c r="K30">
        <v>81</v>
      </c>
      <c r="L30">
        <v>411</v>
      </c>
      <c r="M30">
        <v>3</v>
      </c>
      <c r="N30">
        <v>4</v>
      </c>
      <c r="O30">
        <v>0</v>
      </c>
      <c r="P30">
        <v>0</v>
      </c>
      <c r="Q30">
        <v>0</v>
      </c>
      <c r="R30">
        <v>263.14</v>
      </c>
      <c r="S30">
        <v>263.14</v>
      </c>
      <c r="T30">
        <v>263.14</v>
      </c>
      <c r="U30">
        <v>12</v>
      </c>
      <c r="V30">
        <v>11</v>
      </c>
      <c r="W30">
        <v>10</v>
      </c>
    </row>
    <row r="31" spans="2:23">
      <c r="B31" t="s">
        <v>90</v>
      </c>
      <c r="C31" t="s">
        <v>43</v>
      </c>
      <c r="D31" t="s">
        <v>91</v>
      </c>
      <c r="E31">
        <v>576</v>
      </c>
      <c r="F31">
        <v>360</v>
      </c>
      <c r="G31">
        <v>62.5</v>
      </c>
      <c r="H31">
        <v>4235</v>
      </c>
      <c r="I31">
        <v>32</v>
      </c>
      <c r="J31">
        <v>17</v>
      </c>
      <c r="K31">
        <v>25</v>
      </c>
      <c r="L31">
        <v>27</v>
      </c>
      <c r="M31">
        <v>0</v>
      </c>
      <c r="N31">
        <v>2</v>
      </c>
      <c r="O31">
        <v>0</v>
      </c>
      <c r="P31">
        <v>0</v>
      </c>
      <c r="Q31">
        <v>0</v>
      </c>
      <c r="R31">
        <v>262.10000000000002</v>
      </c>
      <c r="S31">
        <v>262.10000000000002</v>
      </c>
      <c r="T31">
        <v>262.10000000000002</v>
      </c>
      <c r="U31">
        <v>0</v>
      </c>
      <c r="V31">
        <v>0</v>
      </c>
      <c r="W31">
        <v>0</v>
      </c>
    </row>
    <row r="32" spans="2:23">
      <c r="B32" t="s">
        <v>92</v>
      </c>
      <c r="C32" t="s">
        <v>58</v>
      </c>
      <c r="D32" t="s">
        <v>44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7</v>
      </c>
      <c r="L32">
        <v>85</v>
      </c>
      <c r="M32">
        <v>0</v>
      </c>
      <c r="N32">
        <v>1</v>
      </c>
      <c r="O32">
        <v>91</v>
      </c>
      <c r="P32">
        <v>1196</v>
      </c>
      <c r="Q32">
        <v>7</v>
      </c>
      <c r="R32">
        <v>168.1</v>
      </c>
      <c r="S32">
        <v>213.6</v>
      </c>
      <c r="T32">
        <v>259.10000000000002</v>
      </c>
      <c r="U32">
        <v>26</v>
      </c>
      <c r="V32">
        <v>29</v>
      </c>
      <c r="W32">
        <v>30</v>
      </c>
    </row>
    <row r="33" spans="2:23">
      <c r="B33" t="s">
        <v>93</v>
      </c>
      <c r="C33" t="s">
        <v>58</v>
      </c>
      <c r="D33" t="s">
        <v>91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1</v>
      </c>
      <c r="O33">
        <v>95</v>
      </c>
      <c r="P33">
        <v>1176</v>
      </c>
      <c r="Q33">
        <v>8</v>
      </c>
      <c r="R33">
        <v>163.6</v>
      </c>
      <c r="S33">
        <v>211.1</v>
      </c>
      <c r="T33">
        <v>258.60000000000002</v>
      </c>
      <c r="U33">
        <v>25</v>
      </c>
      <c r="V33">
        <v>28</v>
      </c>
      <c r="W33">
        <v>30</v>
      </c>
    </row>
    <row r="34" spans="2:23">
      <c r="B34" t="s">
        <v>94</v>
      </c>
      <c r="C34" t="s">
        <v>43</v>
      </c>
      <c r="D34" t="s">
        <v>83</v>
      </c>
      <c r="E34">
        <v>599</v>
      </c>
      <c r="F34">
        <v>370</v>
      </c>
      <c r="G34">
        <v>61.8</v>
      </c>
      <c r="H34">
        <v>4431</v>
      </c>
      <c r="I34">
        <v>27</v>
      </c>
      <c r="J34">
        <v>17</v>
      </c>
      <c r="K34">
        <v>33</v>
      </c>
      <c r="L34">
        <v>109</v>
      </c>
      <c r="M34">
        <v>1</v>
      </c>
      <c r="N34">
        <v>5</v>
      </c>
      <c r="O34">
        <v>0</v>
      </c>
      <c r="P34">
        <v>0</v>
      </c>
      <c r="Q34">
        <v>0</v>
      </c>
      <c r="R34">
        <v>258.14</v>
      </c>
      <c r="S34">
        <v>258.14</v>
      </c>
      <c r="T34">
        <v>258.14</v>
      </c>
      <c r="U34">
        <v>8</v>
      </c>
      <c r="V34">
        <v>7</v>
      </c>
      <c r="W34">
        <v>6</v>
      </c>
    </row>
    <row r="35" spans="2:23">
      <c r="B35" t="s">
        <v>95</v>
      </c>
      <c r="C35" t="s">
        <v>43</v>
      </c>
      <c r="D35" t="s">
        <v>96</v>
      </c>
      <c r="E35">
        <v>588</v>
      </c>
      <c r="F35">
        <v>376</v>
      </c>
      <c r="G35">
        <v>63.9</v>
      </c>
      <c r="H35">
        <v>3916</v>
      </c>
      <c r="I35">
        <v>27</v>
      </c>
      <c r="J35">
        <v>14</v>
      </c>
      <c r="K35">
        <v>32</v>
      </c>
      <c r="L35">
        <v>176</v>
      </c>
      <c r="M35">
        <v>1</v>
      </c>
      <c r="N35">
        <v>3</v>
      </c>
      <c r="O35">
        <v>0</v>
      </c>
      <c r="P35">
        <v>0</v>
      </c>
      <c r="Q35">
        <v>0</v>
      </c>
      <c r="R35">
        <v>256.04000000000002</v>
      </c>
      <c r="S35">
        <v>256.04000000000002</v>
      </c>
      <c r="T35">
        <v>256.04000000000002</v>
      </c>
      <c r="U35">
        <v>1</v>
      </c>
      <c r="V35">
        <v>1</v>
      </c>
      <c r="W35">
        <v>1</v>
      </c>
    </row>
    <row r="36" spans="2:23">
      <c r="B36" t="s">
        <v>1318</v>
      </c>
      <c r="C36" t="s">
        <v>40</v>
      </c>
      <c r="D36" t="s">
        <v>83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259</v>
      </c>
      <c r="L36">
        <v>1099</v>
      </c>
      <c r="M36">
        <v>9</v>
      </c>
      <c r="N36">
        <v>2</v>
      </c>
      <c r="O36">
        <v>51</v>
      </c>
      <c r="P36">
        <v>364</v>
      </c>
      <c r="Q36">
        <v>1</v>
      </c>
      <c r="R36">
        <v>201.7</v>
      </c>
      <c r="S36">
        <v>227.2</v>
      </c>
      <c r="T36">
        <v>252.7</v>
      </c>
      <c r="U36">
        <v>35</v>
      </c>
      <c r="V36">
        <v>33</v>
      </c>
      <c r="W36">
        <v>32</v>
      </c>
    </row>
    <row r="37" spans="2:23">
      <c r="B37" t="s">
        <v>97</v>
      </c>
      <c r="C37" t="s">
        <v>58</v>
      </c>
      <c r="D37" t="s">
        <v>44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1</v>
      </c>
      <c r="O37">
        <v>79</v>
      </c>
      <c r="P37">
        <v>1201</v>
      </c>
      <c r="Q37">
        <v>9</v>
      </c>
      <c r="R37">
        <v>173.1</v>
      </c>
      <c r="S37">
        <v>212.6</v>
      </c>
      <c r="T37">
        <v>252.1</v>
      </c>
      <c r="U37">
        <v>33</v>
      </c>
      <c r="V37">
        <v>34</v>
      </c>
      <c r="W37">
        <v>34</v>
      </c>
    </row>
    <row r="38" spans="2:23">
      <c r="B38" t="s">
        <v>98</v>
      </c>
      <c r="C38" t="s">
        <v>58</v>
      </c>
      <c r="D38" t="s">
        <v>68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1</v>
      </c>
      <c r="L38">
        <v>6</v>
      </c>
      <c r="M38">
        <v>0</v>
      </c>
      <c r="N38">
        <v>1</v>
      </c>
      <c r="O38">
        <v>89</v>
      </c>
      <c r="P38">
        <v>1192</v>
      </c>
      <c r="Q38">
        <v>7</v>
      </c>
      <c r="R38">
        <v>160.80000000000001</v>
      </c>
      <c r="S38">
        <v>205.3</v>
      </c>
      <c r="T38">
        <v>249.8</v>
      </c>
      <c r="U38">
        <v>24</v>
      </c>
      <c r="V38">
        <v>27</v>
      </c>
      <c r="W38">
        <v>29</v>
      </c>
    </row>
    <row r="39" spans="2:23">
      <c r="B39" t="s">
        <v>99</v>
      </c>
      <c r="C39" t="s">
        <v>58</v>
      </c>
      <c r="D39" t="s">
        <v>100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1</v>
      </c>
      <c r="L39">
        <v>4</v>
      </c>
      <c r="M39">
        <v>0</v>
      </c>
      <c r="N39">
        <v>1</v>
      </c>
      <c r="O39">
        <v>92</v>
      </c>
      <c r="P39">
        <v>1172</v>
      </c>
      <c r="Q39">
        <v>7</v>
      </c>
      <c r="R39">
        <v>157.6</v>
      </c>
      <c r="S39">
        <v>203.6</v>
      </c>
      <c r="T39">
        <v>249.6</v>
      </c>
      <c r="U39">
        <v>17</v>
      </c>
      <c r="V39">
        <v>21</v>
      </c>
      <c r="W39">
        <v>25</v>
      </c>
    </row>
    <row r="40" spans="2:23">
      <c r="B40" t="s">
        <v>101</v>
      </c>
      <c r="C40" t="s">
        <v>58</v>
      </c>
      <c r="D40" t="s">
        <v>102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79</v>
      </c>
      <c r="P40">
        <v>1199</v>
      </c>
      <c r="Q40">
        <v>8</v>
      </c>
      <c r="R40">
        <v>167.9</v>
      </c>
      <c r="S40">
        <v>207.4</v>
      </c>
      <c r="T40">
        <v>246.9</v>
      </c>
      <c r="U40">
        <v>34</v>
      </c>
      <c r="V40">
        <v>36</v>
      </c>
      <c r="W40">
        <v>36</v>
      </c>
    </row>
    <row r="41" spans="2:23">
      <c r="B41" t="s">
        <v>103</v>
      </c>
      <c r="C41" t="s">
        <v>58</v>
      </c>
      <c r="D41" t="s">
        <v>70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1</v>
      </c>
      <c r="O41">
        <v>77</v>
      </c>
      <c r="P41">
        <v>1156</v>
      </c>
      <c r="Q41">
        <v>9</v>
      </c>
      <c r="R41">
        <v>167.6</v>
      </c>
      <c r="S41">
        <v>206.1</v>
      </c>
      <c r="T41">
        <v>244.6</v>
      </c>
      <c r="U41">
        <v>25</v>
      </c>
      <c r="V41">
        <v>26</v>
      </c>
      <c r="W41">
        <v>27</v>
      </c>
    </row>
    <row r="42" spans="2:23">
      <c r="B42" t="s">
        <v>104</v>
      </c>
      <c r="C42" t="s">
        <v>40</v>
      </c>
      <c r="D42" t="s">
        <v>105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289</v>
      </c>
      <c r="L42">
        <v>1152</v>
      </c>
      <c r="M42">
        <v>11</v>
      </c>
      <c r="N42">
        <v>2</v>
      </c>
      <c r="O42">
        <v>34</v>
      </c>
      <c r="P42">
        <v>203</v>
      </c>
      <c r="Q42">
        <v>2</v>
      </c>
      <c r="R42">
        <v>209.5</v>
      </c>
      <c r="S42">
        <v>226.5</v>
      </c>
      <c r="T42">
        <v>243.5</v>
      </c>
      <c r="U42">
        <v>29</v>
      </c>
      <c r="V42">
        <v>25</v>
      </c>
      <c r="W42">
        <v>22</v>
      </c>
    </row>
    <row r="43" spans="2:23">
      <c r="B43" t="s">
        <v>106</v>
      </c>
      <c r="C43" t="s">
        <v>40</v>
      </c>
      <c r="D43" t="s">
        <v>70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272</v>
      </c>
      <c r="L43">
        <v>1301</v>
      </c>
      <c r="M43">
        <v>11</v>
      </c>
      <c r="N43">
        <v>2</v>
      </c>
      <c r="O43">
        <v>31</v>
      </c>
      <c r="P43">
        <v>196</v>
      </c>
      <c r="Q43">
        <v>0</v>
      </c>
      <c r="R43">
        <v>211.7</v>
      </c>
      <c r="S43">
        <v>227.2</v>
      </c>
      <c r="T43">
        <v>242.7</v>
      </c>
      <c r="U43">
        <v>24</v>
      </c>
      <c r="V43">
        <v>18</v>
      </c>
      <c r="W43">
        <v>16</v>
      </c>
    </row>
    <row r="44" spans="2:23">
      <c r="B44" t="s">
        <v>107</v>
      </c>
      <c r="C44" t="s">
        <v>40</v>
      </c>
      <c r="D44" t="s">
        <v>108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258</v>
      </c>
      <c r="L44">
        <v>1197</v>
      </c>
      <c r="M44">
        <v>9</v>
      </c>
      <c r="N44">
        <v>2</v>
      </c>
      <c r="O44">
        <v>36</v>
      </c>
      <c r="P44">
        <v>258</v>
      </c>
      <c r="Q44">
        <v>2</v>
      </c>
      <c r="R44">
        <v>204.5</v>
      </c>
      <c r="S44">
        <v>222.5</v>
      </c>
      <c r="T44">
        <v>240.5</v>
      </c>
      <c r="U44">
        <v>20</v>
      </c>
      <c r="V44">
        <v>26</v>
      </c>
      <c r="W44">
        <v>24</v>
      </c>
    </row>
    <row r="45" spans="2:23">
      <c r="B45" t="s">
        <v>109</v>
      </c>
      <c r="C45" t="s">
        <v>40</v>
      </c>
      <c r="D45" t="s">
        <v>110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198</v>
      </c>
      <c r="L45">
        <v>981</v>
      </c>
      <c r="M45">
        <v>5</v>
      </c>
      <c r="N45">
        <v>2</v>
      </c>
      <c r="O45">
        <v>55</v>
      </c>
      <c r="P45">
        <v>461</v>
      </c>
      <c r="Q45">
        <v>2</v>
      </c>
      <c r="R45">
        <v>184.4</v>
      </c>
      <c r="S45">
        <v>211.9</v>
      </c>
      <c r="T45">
        <v>239.4</v>
      </c>
      <c r="U45">
        <v>26</v>
      </c>
      <c r="V45">
        <v>26</v>
      </c>
      <c r="W45">
        <v>27</v>
      </c>
    </row>
    <row r="46" spans="2:23">
      <c r="B46" t="s">
        <v>111</v>
      </c>
      <c r="C46" t="s">
        <v>43</v>
      </c>
      <c r="D46" t="s">
        <v>100</v>
      </c>
      <c r="E46">
        <v>568</v>
      </c>
      <c r="F46">
        <v>349</v>
      </c>
      <c r="G46">
        <v>61.4</v>
      </c>
      <c r="H46">
        <v>3465</v>
      </c>
      <c r="I46">
        <v>26</v>
      </c>
      <c r="J46">
        <v>17</v>
      </c>
      <c r="K46">
        <v>48</v>
      </c>
      <c r="L46">
        <v>265</v>
      </c>
      <c r="M46">
        <v>1</v>
      </c>
      <c r="N46">
        <v>3</v>
      </c>
      <c r="O46">
        <v>0</v>
      </c>
      <c r="P46">
        <v>0</v>
      </c>
      <c r="Q46">
        <v>0</v>
      </c>
      <c r="R46">
        <v>236.1</v>
      </c>
      <c r="S46">
        <v>236.1</v>
      </c>
      <c r="T46">
        <v>236.1</v>
      </c>
      <c r="U46">
        <v>0</v>
      </c>
      <c r="V46">
        <v>0</v>
      </c>
      <c r="W46">
        <v>0</v>
      </c>
    </row>
    <row r="47" spans="2:23">
      <c r="B47" t="s">
        <v>112</v>
      </c>
      <c r="C47" t="s">
        <v>65</v>
      </c>
      <c r="D47" t="s">
        <v>56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1</v>
      </c>
      <c r="O47">
        <v>83</v>
      </c>
      <c r="P47">
        <v>971</v>
      </c>
      <c r="Q47">
        <v>9</v>
      </c>
      <c r="R47">
        <v>150.1</v>
      </c>
      <c r="S47">
        <v>191.6</v>
      </c>
      <c r="T47">
        <v>233.1</v>
      </c>
      <c r="U47">
        <v>10</v>
      </c>
      <c r="V47">
        <v>12</v>
      </c>
      <c r="W47">
        <v>13</v>
      </c>
    </row>
    <row r="48" spans="2:23">
      <c r="B48" t="s">
        <v>113</v>
      </c>
      <c r="C48" t="s">
        <v>58</v>
      </c>
      <c r="D48" t="s">
        <v>114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87</v>
      </c>
      <c r="P48">
        <v>1099</v>
      </c>
      <c r="Q48">
        <v>6</v>
      </c>
      <c r="R48">
        <v>145.30000000000001</v>
      </c>
      <c r="S48">
        <v>188.8</v>
      </c>
      <c r="T48">
        <v>232.3</v>
      </c>
      <c r="U48">
        <v>24</v>
      </c>
      <c r="V48">
        <v>28</v>
      </c>
      <c r="W48">
        <v>30</v>
      </c>
    </row>
    <row r="49" spans="2:23">
      <c r="B49" t="s">
        <v>115</v>
      </c>
      <c r="C49" t="s">
        <v>43</v>
      </c>
      <c r="D49" t="s">
        <v>116</v>
      </c>
      <c r="E49">
        <v>574</v>
      </c>
      <c r="F49">
        <v>345</v>
      </c>
      <c r="G49">
        <v>60.1</v>
      </c>
      <c r="H49">
        <v>3879</v>
      </c>
      <c r="I49">
        <v>26</v>
      </c>
      <c r="J49">
        <v>18</v>
      </c>
      <c r="K49">
        <v>36</v>
      </c>
      <c r="L49">
        <v>99</v>
      </c>
      <c r="M49">
        <v>1</v>
      </c>
      <c r="N49">
        <v>3</v>
      </c>
      <c r="O49">
        <v>0</v>
      </c>
      <c r="P49">
        <v>0</v>
      </c>
      <c r="Q49">
        <v>0</v>
      </c>
      <c r="R49">
        <v>231.26</v>
      </c>
      <c r="S49">
        <v>231.26</v>
      </c>
      <c r="T49">
        <v>231.26</v>
      </c>
      <c r="U49">
        <v>0</v>
      </c>
      <c r="V49">
        <v>0</v>
      </c>
      <c r="W49">
        <v>0</v>
      </c>
    </row>
    <row r="50" spans="2:23">
      <c r="B50" t="s">
        <v>117</v>
      </c>
      <c r="C50" t="s">
        <v>58</v>
      </c>
      <c r="D50" t="s">
        <v>110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84</v>
      </c>
      <c r="P50">
        <v>1112</v>
      </c>
      <c r="Q50">
        <v>6</v>
      </c>
      <c r="R50">
        <v>147.19999999999999</v>
      </c>
      <c r="S50">
        <v>189.2</v>
      </c>
      <c r="T50">
        <v>231.2</v>
      </c>
      <c r="U50">
        <v>23</v>
      </c>
      <c r="V50">
        <v>25</v>
      </c>
      <c r="W50">
        <v>27</v>
      </c>
    </row>
    <row r="51" spans="2:23">
      <c r="B51" t="s">
        <v>118</v>
      </c>
      <c r="C51" t="s">
        <v>40</v>
      </c>
      <c r="D51" t="s">
        <v>119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197</v>
      </c>
      <c r="L51">
        <v>1075</v>
      </c>
      <c r="M51">
        <v>7</v>
      </c>
      <c r="N51">
        <v>3</v>
      </c>
      <c r="O51">
        <v>41</v>
      </c>
      <c r="P51">
        <v>311</v>
      </c>
      <c r="Q51">
        <v>2</v>
      </c>
      <c r="R51">
        <v>187.6</v>
      </c>
      <c r="S51">
        <v>208.1</v>
      </c>
      <c r="T51">
        <v>228.6</v>
      </c>
      <c r="U51">
        <v>24</v>
      </c>
      <c r="V51">
        <v>21</v>
      </c>
      <c r="W51">
        <v>20</v>
      </c>
    </row>
    <row r="52" spans="2:23">
      <c r="B52" t="s">
        <v>120</v>
      </c>
      <c r="C52" t="s">
        <v>58</v>
      </c>
      <c r="D52" t="s">
        <v>108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1</v>
      </c>
      <c r="L52">
        <v>5</v>
      </c>
      <c r="M52">
        <v>0</v>
      </c>
      <c r="N52">
        <v>0</v>
      </c>
      <c r="O52">
        <v>74</v>
      </c>
      <c r="P52">
        <v>1102</v>
      </c>
      <c r="Q52">
        <v>7</v>
      </c>
      <c r="R52">
        <v>152.69999999999999</v>
      </c>
      <c r="S52">
        <v>189.7</v>
      </c>
      <c r="T52">
        <v>226.7</v>
      </c>
      <c r="U52">
        <v>25</v>
      </c>
      <c r="V52">
        <v>25</v>
      </c>
      <c r="W52">
        <v>25</v>
      </c>
    </row>
    <row r="53" spans="2:23">
      <c r="B53" t="s">
        <v>121</v>
      </c>
      <c r="C53" t="s">
        <v>43</v>
      </c>
      <c r="D53" t="s">
        <v>105</v>
      </c>
      <c r="E53">
        <v>589</v>
      </c>
      <c r="F53">
        <v>362</v>
      </c>
      <c r="G53">
        <v>61.5</v>
      </c>
      <c r="H53">
        <v>3812</v>
      </c>
      <c r="I53">
        <v>23</v>
      </c>
      <c r="J53">
        <v>14</v>
      </c>
      <c r="K53">
        <v>29</v>
      </c>
      <c r="L53">
        <v>91</v>
      </c>
      <c r="M53">
        <v>1</v>
      </c>
      <c r="N53">
        <v>3</v>
      </c>
      <c r="O53">
        <v>0</v>
      </c>
      <c r="P53">
        <v>0</v>
      </c>
      <c r="Q53">
        <v>0</v>
      </c>
      <c r="R53">
        <v>225.78</v>
      </c>
      <c r="S53">
        <v>225.78</v>
      </c>
      <c r="T53">
        <v>225.78</v>
      </c>
      <c r="U53">
        <v>0</v>
      </c>
      <c r="V53">
        <v>0</v>
      </c>
      <c r="W53">
        <v>0</v>
      </c>
    </row>
    <row r="54" spans="2:23">
      <c r="B54" t="s">
        <v>122</v>
      </c>
      <c r="C54" t="s">
        <v>40</v>
      </c>
      <c r="D54" t="s">
        <v>61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134</v>
      </c>
      <c r="L54">
        <v>501</v>
      </c>
      <c r="M54">
        <v>3</v>
      </c>
      <c r="N54">
        <v>1</v>
      </c>
      <c r="O54">
        <v>67</v>
      </c>
      <c r="P54">
        <v>624</v>
      </c>
      <c r="Q54">
        <v>5</v>
      </c>
      <c r="R54">
        <v>157.9</v>
      </c>
      <c r="S54">
        <v>191.4</v>
      </c>
      <c r="T54">
        <v>224.9</v>
      </c>
      <c r="U54">
        <v>20</v>
      </c>
      <c r="V54">
        <v>24</v>
      </c>
      <c r="W54">
        <v>27</v>
      </c>
    </row>
    <row r="55" spans="2:23">
      <c r="B55" t="s">
        <v>123</v>
      </c>
      <c r="C55" t="s">
        <v>58</v>
      </c>
      <c r="D55" t="s">
        <v>87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1</v>
      </c>
      <c r="L55">
        <v>4</v>
      </c>
      <c r="M55">
        <v>0</v>
      </c>
      <c r="N55">
        <v>1</v>
      </c>
      <c r="O55">
        <v>72</v>
      </c>
      <c r="P55">
        <v>1077</v>
      </c>
      <c r="Q55">
        <v>8</v>
      </c>
      <c r="R55">
        <v>152.30000000000001</v>
      </c>
      <c r="S55">
        <v>188.3</v>
      </c>
      <c r="T55">
        <v>224.3</v>
      </c>
      <c r="U55">
        <v>22</v>
      </c>
      <c r="V55">
        <v>25</v>
      </c>
      <c r="W55">
        <v>26</v>
      </c>
    </row>
    <row r="56" spans="2:23">
      <c r="B56" t="s">
        <v>124</v>
      </c>
      <c r="C56" t="s">
        <v>43</v>
      </c>
      <c r="D56" t="s">
        <v>41</v>
      </c>
      <c r="E56">
        <v>534</v>
      </c>
      <c r="F56">
        <v>325</v>
      </c>
      <c r="G56">
        <v>60.9</v>
      </c>
      <c r="H56">
        <v>3345</v>
      </c>
      <c r="I56">
        <v>20</v>
      </c>
      <c r="J56">
        <v>10</v>
      </c>
      <c r="K56">
        <v>54</v>
      </c>
      <c r="L56">
        <v>276</v>
      </c>
      <c r="M56">
        <v>1</v>
      </c>
      <c r="N56">
        <v>3</v>
      </c>
      <c r="O56">
        <v>0</v>
      </c>
      <c r="P56">
        <v>0</v>
      </c>
      <c r="Q56">
        <v>0</v>
      </c>
      <c r="R56">
        <v>223.2</v>
      </c>
      <c r="S56">
        <v>223.2</v>
      </c>
      <c r="T56">
        <v>223.2</v>
      </c>
      <c r="U56">
        <v>1</v>
      </c>
      <c r="V56">
        <v>0</v>
      </c>
      <c r="W56">
        <v>0</v>
      </c>
    </row>
    <row r="57" spans="2:23">
      <c r="B57" t="s">
        <v>125</v>
      </c>
      <c r="C57" t="s">
        <v>40</v>
      </c>
      <c r="D57" t="s">
        <v>89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275</v>
      </c>
      <c r="L57">
        <v>1197</v>
      </c>
      <c r="M57">
        <v>9</v>
      </c>
      <c r="N57">
        <v>2</v>
      </c>
      <c r="O57">
        <v>25</v>
      </c>
      <c r="P57">
        <v>205</v>
      </c>
      <c r="Q57">
        <v>1</v>
      </c>
      <c r="R57">
        <v>196.2</v>
      </c>
      <c r="S57">
        <v>208.7</v>
      </c>
      <c r="T57">
        <v>221.2</v>
      </c>
      <c r="U57">
        <v>34</v>
      </c>
      <c r="V57">
        <v>28</v>
      </c>
      <c r="W57">
        <v>25</v>
      </c>
    </row>
    <row r="58" spans="2:23">
      <c r="B58" t="s">
        <v>126</v>
      </c>
      <c r="C58" t="s">
        <v>40</v>
      </c>
      <c r="D58" t="s">
        <v>127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224</v>
      </c>
      <c r="L58">
        <v>933</v>
      </c>
      <c r="M58">
        <v>5</v>
      </c>
      <c r="N58">
        <v>3</v>
      </c>
      <c r="O58">
        <v>48</v>
      </c>
      <c r="P58">
        <v>368</v>
      </c>
      <c r="Q58">
        <v>3</v>
      </c>
      <c r="R58">
        <v>173.1</v>
      </c>
      <c r="S58">
        <v>197.1</v>
      </c>
      <c r="T58">
        <v>221.1</v>
      </c>
      <c r="U58">
        <v>21</v>
      </c>
      <c r="V58">
        <v>19</v>
      </c>
      <c r="W58">
        <v>19</v>
      </c>
    </row>
    <row r="59" spans="2:23">
      <c r="B59" t="s">
        <v>128</v>
      </c>
      <c r="C59" t="s">
        <v>40</v>
      </c>
      <c r="D59" t="s">
        <v>102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176</v>
      </c>
      <c r="L59">
        <v>881</v>
      </c>
      <c r="M59">
        <v>6</v>
      </c>
      <c r="N59">
        <v>4</v>
      </c>
      <c r="O59">
        <v>50</v>
      </c>
      <c r="P59">
        <v>420</v>
      </c>
      <c r="Q59">
        <v>2</v>
      </c>
      <c r="R59">
        <v>170.1</v>
      </c>
      <c r="S59">
        <v>195.1</v>
      </c>
      <c r="T59">
        <v>220.1</v>
      </c>
      <c r="U59">
        <v>29</v>
      </c>
      <c r="V59">
        <v>28</v>
      </c>
      <c r="W59">
        <v>30</v>
      </c>
    </row>
    <row r="60" spans="2:23">
      <c r="B60" t="s">
        <v>129</v>
      </c>
      <c r="C60" t="s">
        <v>40</v>
      </c>
      <c r="D60" t="s">
        <v>59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181</v>
      </c>
      <c r="L60">
        <v>815</v>
      </c>
      <c r="M60">
        <v>5</v>
      </c>
      <c r="N60">
        <v>3</v>
      </c>
      <c r="O60">
        <v>51</v>
      </c>
      <c r="P60">
        <v>456</v>
      </c>
      <c r="Q60">
        <v>3</v>
      </c>
      <c r="R60">
        <v>168.9</v>
      </c>
      <c r="S60">
        <v>194.4</v>
      </c>
      <c r="T60">
        <v>219.9</v>
      </c>
      <c r="U60">
        <v>22</v>
      </c>
      <c r="V60">
        <v>23</v>
      </c>
      <c r="W60">
        <v>23</v>
      </c>
    </row>
    <row r="61" spans="2:23">
      <c r="B61" t="s">
        <v>130</v>
      </c>
      <c r="C61" t="s">
        <v>58</v>
      </c>
      <c r="D61" t="s">
        <v>61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2</v>
      </c>
      <c r="L61">
        <v>17</v>
      </c>
      <c r="M61">
        <v>0</v>
      </c>
      <c r="N61">
        <v>1</v>
      </c>
      <c r="O61">
        <v>90</v>
      </c>
      <c r="P61">
        <v>989</v>
      </c>
      <c r="Q61">
        <v>5</v>
      </c>
      <c r="R61">
        <v>128.6</v>
      </c>
      <c r="S61">
        <v>173.6</v>
      </c>
      <c r="T61">
        <v>218.6</v>
      </c>
      <c r="U61">
        <v>13</v>
      </c>
      <c r="V61">
        <v>19</v>
      </c>
      <c r="W61">
        <v>22</v>
      </c>
    </row>
    <row r="62" spans="2:23">
      <c r="B62" t="s">
        <v>131</v>
      </c>
      <c r="C62" t="s">
        <v>43</v>
      </c>
      <c r="D62" t="s">
        <v>102</v>
      </c>
      <c r="E62">
        <v>523</v>
      </c>
      <c r="F62">
        <v>325</v>
      </c>
      <c r="G62">
        <v>62.1</v>
      </c>
      <c r="H62">
        <v>3356</v>
      </c>
      <c r="I62">
        <v>28</v>
      </c>
      <c r="J62">
        <v>21</v>
      </c>
      <c r="K62">
        <v>54</v>
      </c>
      <c r="L62">
        <v>136</v>
      </c>
      <c r="M62">
        <v>1</v>
      </c>
      <c r="N62">
        <v>3</v>
      </c>
      <c r="O62">
        <v>0</v>
      </c>
      <c r="P62">
        <v>0</v>
      </c>
      <c r="Q62">
        <v>0</v>
      </c>
      <c r="R62">
        <v>217.84</v>
      </c>
      <c r="S62">
        <v>217.84</v>
      </c>
      <c r="T62">
        <v>217.84</v>
      </c>
      <c r="U62">
        <v>2</v>
      </c>
      <c r="V62">
        <v>1</v>
      </c>
      <c r="W62">
        <v>1</v>
      </c>
    </row>
    <row r="63" spans="2:23">
      <c r="B63" t="s">
        <v>132</v>
      </c>
      <c r="C63" t="s">
        <v>43</v>
      </c>
      <c r="D63" t="s">
        <v>110</v>
      </c>
      <c r="E63">
        <v>576</v>
      </c>
      <c r="F63">
        <v>356</v>
      </c>
      <c r="G63">
        <v>61.8</v>
      </c>
      <c r="H63">
        <v>4126</v>
      </c>
      <c r="I63">
        <v>24</v>
      </c>
      <c r="J63">
        <v>19</v>
      </c>
      <c r="K63">
        <v>15</v>
      </c>
      <c r="L63">
        <v>7</v>
      </c>
      <c r="M63">
        <v>0</v>
      </c>
      <c r="N63">
        <v>3</v>
      </c>
      <c r="O63">
        <v>0</v>
      </c>
      <c r="P63">
        <v>0</v>
      </c>
      <c r="Q63">
        <v>0</v>
      </c>
      <c r="R63">
        <v>217.74</v>
      </c>
      <c r="S63">
        <v>217.74</v>
      </c>
      <c r="T63">
        <v>217.74</v>
      </c>
      <c r="U63">
        <v>0</v>
      </c>
      <c r="V63">
        <v>0</v>
      </c>
      <c r="W63">
        <v>0</v>
      </c>
    </row>
    <row r="64" spans="2:23">
      <c r="B64" t="s">
        <v>133</v>
      </c>
      <c r="C64" t="s">
        <v>58</v>
      </c>
      <c r="D64" t="s">
        <v>68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4</v>
      </c>
      <c r="L64">
        <v>24</v>
      </c>
      <c r="M64">
        <v>0</v>
      </c>
      <c r="N64">
        <v>0</v>
      </c>
      <c r="O64">
        <v>71</v>
      </c>
      <c r="P64">
        <v>1017</v>
      </c>
      <c r="Q64">
        <v>7</v>
      </c>
      <c r="R64">
        <v>146.69999999999999</v>
      </c>
      <c r="S64">
        <v>182.2</v>
      </c>
      <c r="T64">
        <v>217.7</v>
      </c>
      <c r="U64">
        <v>18</v>
      </c>
      <c r="V64">
        <v>19</v>
      </c>
      <c r="W64">
        <v>19</v>
      </c>
    </row>
    <row r="65" spans="2:23">
      <c r="B65" t="s">
        <v>134</v>
      </c>
      <c r="C65" t="s">
        <v>58</v>
      </c>
      <c r="D65" t="s">
        <v>63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1</v>
      </c>
      <c r="O65">
        <v>81</v>
      </c>
      <c r="P65">
        <v>997</v>
      </c>
      <c r="Q65">
        <v>6</v>
      </c>
      <c r="R65">
        <v>134.69999999999999</v>
      </c>
      <c r="S65">
        <v>175.2</v>
      </c>
      <c r="T65">
        <v>215.7</v>
      </c>
      <c r="U65">
        <v>22</v>
      </c>
      <c r="V65">
        <v>25</v>
      </c>
      <c r="W65">
        <v>27</v>
      </c>
    </row>
    <row r="66" spans="2:23">
      <c r="B66" t="s">
        <v>135</v>
      </c>
      <c r="C66" t="s">
        <v>40</v>
      </c>
      <c r="D66" t="s">
        <v>114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208</v>
      </c>
      <c r="L66">
        <v>921</v>
      </c>
      <c r="M66">
        <v>6</v>
      </c>
      <c r="N66">
        <v>2</v>
      </c>
      <c r="O66">
        <v>48</v>
      </c>
      <c r="P66">
        <v>334</v>
      </c>
      <c r="Q66">
        <v>2</v>
      </c>
      <c r="R66">
        <v>167.1</v>
      </c>
      <c r="S66">
        <v>191.1</v>
      </c>
      <c r="T66">
        <v>215.1</v>
      </c>
      <c r="U66">
        <v>29</v>
      </c>
      <c r="V66">
        <v>27</v>
      </c>
      <c r="W66">
        <v>25</v>
      </c>
    </row>
    <row r="67" spans="2:23">
      <c r="B67" t="s">
        <v>136</v>
      </c>
      <c r="C67" t="s">
        <v>58</v>
      </c>
      <c r="D67" t="s">
        <v>96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5</v>
      </c>
      <c r="L67">
        <v>39</v>
      </c>
      <c r="M67">
        <v>0</v>
      </c>
      <c r="N67">
        <v>1</v>
      </c>
      <c r="O67">
        <v>76</v>
      </c>
      <c r="P67">
        <v>1029</v>
      </c>
      <c r="Q67">
        <v>6</v>
      </c>
      <c r="R67">
        <v>138.75</v>
      </c>
      <c r="S67">
        <v>176.75</v>
      </c>
      <c r="T67">
        <v>214.75</v>
      </c>
      <c r="U67">
        <v>15</v>
      </c>
      <c r="V67">
        <v>17</v>
      </c>
      <c r="W67">
        <v>18</v>
      </c>
    </row>
    <row r="68" spans="2:23">
      <c r="B68" t="s">
        <v>137</v>
      </c>
      <c r="C68" t="s">
        <v>58</v>
      </c>
      <c r="D68" t="s">
        <v>52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74</v>
      </c>
      <c r="P68">
        <v>984</v>
      </c>
      <c r="Q68">
        <v>7</v>
      </c>
      <c r="R68">
        <v>140.4</v>
      </c>
      <c r="S68">
        <v>177.4</v>
      </c>
      <c r="T68">
        <v>214.4</v>
      </c>
      <c r="U68">
        <v>12</v>
      </c>
      <c r="V68">
        <v>15</v>
      </c>
      <c r="W68">
        <v>19</v>
      </c>
    </row>
    <row r="69" spans="2:23">
      <c r="B69" t="s">
        <v>138</v>
      </c>
      <c r="C69" t="s">
        <v>40</v>
      </c>
      <c r="D69" t="s">
        <v>68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261</v>
      </c>
      <c r="L69">
        <v>1128</v>
      </c>
      <c r="M69">
        <v>10</v>
      </c>
      <c r="N69">
        <v>1</v>
      </c>
      <c r="O69">
        <v>21</v>
      </c>
      <c r="P69">
        <v>147</v>
      </c>
      <c r="Q69">
        <v>1</v>
      </c>
      <c r="R69">
        <v>191.5</v>
      </c>
      <c r="S69">
        <v>202</v>
      </c>
      <c r="T69">
        <v>212.5</v>
      </c>
      <c r="U69">
        <v>29</v>
      </c>
      <c r="V69">
        <v>22</v>
      </c>
      <c r="W69">
        <v>17</v>
      </c>
    </row>
    <row r="70" spans="2:23">
      <c r="B70" t="s">
        <v>139</v>
      </c>
      <c r="C70" t="s">
        <v>65</v>
      </c>
      <c r="D70" t="s">
        <v>50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1</v>
      </c>
      <c r="O70">
        <v>66</v>
      </c>
      <c r="P70">
        <v>867</v>
      </c>
      <c r="Q70">
        <v>10</v>
      </c>
      <c r="R70">
        <v>145.69999999999999</v>
      </c>
      <c r="S70">
        <v>178.7</v>
      </c>
      <c r="T70">
        <v>211.7</v>
      </c>
      <c r="U70">
        <v>22</v>
      </c>
      <c r="V70">
        <v>23</v>
      </c>
      <c r="W70">
        <v>24</v>
      </c>
    </row>
    <row r="71" spans="2:23">
      <c r="B71" t="s">
        <v>140</v>
      </c>
      <c r="C71" t="s">
        <v>65</v>
      </c>
      <c r="D71" t="s">
        <v>48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68</v>
      </c>
      <c r="P71">
        <v>777</v>
      </c>
      <c r="Q71">
        <v>11</v>
      </c>
      <c r="R71">
        <v>143.69999999999999</v>
      </c>
      <c r="S71">
        <v>177.7</v>
      </c>
      <c r="T71">
        <v>211.7</v>
      </c>
      <c r="U71">
        <v>10</v>
      </c>
      <c r="V71">
        <v>11</v>
      </c>
      <c r="W71">
        <v>12</v>
      </c>
    </row>
    <row r="72" spans="2:23">
      <c r="B72" t="s">
        <v>141</v>
      </c>
      <c r="C72" t="s">
        <v>40</v>
      </c>
      <c r="D72" t="s">
        <v>91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227</v>
      </c>
      <c r="L72">
        <v>946</v>
      </c>
      <c r="M72">
        <v>6</v>
      </c>
      <c r="N72">
        <v>2</v>
      </c>
      <c r="O72">
        <v>42</v>
      </c>
      <c r="P72">
        <v>297</v>
      </c>
      <c r="Q72">
        <v>2</v>
      </c>
      <c r="R72">
        <v>168.3</v>
      </c>
      <c r="S72">
        <v>189.3</v>
      </c>
      <c r="T72">
        <v>210.3</v>
      </c>
      <c r="U72">
        <v>20</v>
      </c>
      <c r="V72">
        <v>18</v>
      </c>
      <c r="W72">
        <v>18</v>
      </c>
    </row>
    <row r="73" spans="2:23">
      <c r="B73" t="s">
        <v>142</v>
      </c>
      <c r="C73" t="s">
        <v>43</v>
      </c>
      <c r="D73" t="s">
        <v>119</v>
      </c>
      <c r="E73">
        <v>528</v>
      </c>
      <c r="F73">
        <v>315</v>
      </c>
      <c r="G73">
        <v>59.7</v>
      </c>
      <c r="H73">
        <v>3167</v>
      </c>
      <c r="I73">
        <v>18</v>
      </c>
      <c r="J73">
        <v>16</v>
      </c>
      <c r="K73">
        <v>77</v>
      </c>
      <c r="L73">
        <v>305</v>
      </c>
      <c r="M73">
        <v>3</v>
      </c>
      <c r="N73">
        <v>4</v>
      </c>
      <c r="O73">
        <v>0</v>
      </c>
      <c r="P73">
        <v>0</v>
      </c>
      <c r="Q73">
        <v>0</v>
      </c>
      <c r="R73">
        <v>208.18</v>
      </c>
      <c r="S73">
        <v>208.18</v>
      </c>
      <c r="T73">
        <v>208.18</v>
      </c>
      <c r="U73">
        <v>0</v>
      </c>
      <c r="V73">
        <v>0</v>
      </c>
      <c r="W73">
        <v>0</v>
      </c>
    </row>
    <row r="74" spans="2:23">
      <c r="B74" t="s">
        <v>143</v>
      </c>
      <c r="C74" t="s">
        <v>58</v>
      </c>
      <c r="D74" t="s">
        <v>52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5</v>
      </c>
      <c r="L74">
        <v>30</v>
      </c>
      <c r="M74">
        <v>0</v>
      </c>
      <c r="N74">
        <v>1</v>
      </c>
      <c r="O74">
        <v>71</v>
      </c>
      <c r="P74">
        <v>1001</v>
      </c>
      <c r="Q74">
        <v>6</v>
      </c>
      <c r="R74">
        <v>136.85</v>
      </c>
      <c r="S74">
        <v>172.35</v>
      </c>
      <c r="T74">
        <v>207.85</v>
      </c>
      <c r="U74">
        <v>16</v>
      </c>
      <c r="V74">
        <v>18</v>
      </c>
      <c r="W74">
        <v>20</v>
      </c>
    </row>
    <row r="75" spans="2:23">
      <c r="B75" t="s">
        <v>144</v>
      </c>
      <c r="C75" t="s">
        <v>43</v>
      </c>
      <c r="D75" t="s">
        <v>108</v>
      </c>
      <c r="E75">
        <v>511</v>
      </c>
      <c r="F75">
        <v>312</v>
      </c>
      <c r="G75">
        <v>61.1</v>
      </c>
      <c r="H75">
        <v>3423</v>
      </c>
      <c r="I75">
        <v>22</v>
      </c>
      <c r="J75">
        <v>12</v>
      </c>
      <c r="K75">
        <v>25</v>
      </c>
      <c r="L75">
        <v>98</v>
      </c>
      <c r="M75">
        <v>0</v>
      </c>
      <c r="N75">
        <v>2</v>
      </c>
      <c r="O75">
        <v>0</v>
      </c>
      <c r="P75">
        <v>0</v>
      </c>
      <c r="Q75">
        <v>0</v>
      </c>
      <c r="R75">
        <v>206.72</v>
      </c>
      <c r="S75">
        <v>206.72</v>
      </c>
      <c r="T75">
        <v>206.72</v>
      </c>
      <c r="U75">
        <v>0</v>
      </c>
      <c r="V75">
        <v>0</v>
      </c>
      <c r="W75">
        <v>0</v>
      </c>
    </row>
    <row r="76" spans="2:23">
      <c r="B76" t="s">
        <v>145</v>
      </c>
      <c r="C76" t="s">
        <v>65</v>
      </c>
      <c r="D76" t="s">
        <v>74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81</v>
      </c>
      <c r="P76">
        <v>897</v>
      </c>
      <c r="Q76">
        <v>6</v>
      </c>
      <c r="R76">
        <v>125.7</v>
      </c>
      <c r="S76">
        <v>166.2</v>
      </c>
      <c r="T76">
        <v>206.7</v>
      </c>
      <c r="U76">
        <v>15</v>
      </c>
      <c r="V76">
        <v>18</v>
      </c>
      <c r="W76">
        <v>19</v>
      </c>
    </row>
    <row r="77" spans="2:23">
      <c r="B77" t="s">
        <v>146</v>
      </c>
      <c r="C77" t="s">
        <v>40</v>
      </c>
      <c r="D77" t="s">
        <v>70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81</v>
      </c>
      <c r="L77">
        <v>359</v>
      </c>
      <c r="M77">
        <v>3</v>
      </c>
      <c r="N77">
        <v>1</v>
      </c>
      <c r="O77">
        <v>67</v>
      </c>
      <c r="P77">
        <v>576</v>
      </c>
      <c r="Q77">
        <v>5</v>
      </c>
      <c r="R77">
        <v>139.5</v>
      </c>
      <c r="S77">
        <v>173</v>
      </c>
      <c r="T77">
        <v>206.5</v>
      </c>
      <c r="U77">
        <v>14</v>
      </c>
      <c r="V77">
        <v>17</v>
      </c>
      <c r="W77">
        <v>19</v>
      </c>
    </row>
    <row r="78" spans="2:23">
      <c r="B78" t="s">
        <v>147</v>
      </c>
      <c r="C78" t="s">
        <v>40</v>
      </c>
      <c r="D78" t="s">
        <v>46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131</v>
      </c>
      <c r="L78">
        <v>548</v>
      </c>
      <c r="M78">
        <v>3</v>
      </c>
      <c r="N78">
        <v>1</v>
      </c>
      <c r="O78">
        <v>67</v>
      </c>
      <c r="P78">
        <v>496</v>
      </c>
      <c r="Q78">
        <v>3</v>
      </c>
      <c r="R78">
        <v>137.80000000000001</v>
      </c>
      <c r="S78">
        <v>171.3</v>
      </c>
      <c r="T78">
        <v>204.8</v>
      </c>
      <c r="U78">
        <v>13</v>
      </c>
      <c r="V78">
        <v>15</v>
      </c>
      <c r="W78">
        <v>18</v>
      </c>
    </row>
    <row r="79" spans="2:23">
      <c r="B79" t="s">
        <v>148</v>
      </c>
      <c r="C79" t="s">
        <v>58</v>
      </c>
      <c r="D79" t="s">
        <v>110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  <c r="L79">
        <v>7</v>
      </c>
      <c r="M79">
        <v>0</v>
      </c>
      <c r="N79">
        <v>0</v>
      </c>
      <c r="O79">
        <v>73</v>
      </c>
      <c r="P79">
        <v>924</v>
      </c>
      <c r="Q79">
        <v>6</v>
      </c>
      <c r="R79">
        <v>129.1</v>
      </c>
      <c r="S79">
        <v>165.6</v>
      </c>
      <c r="T79">
        <v>202.1</v>
      </c>
      <c r="U79">
        <v>23</v>
      </c>
      <c r="V79">
        <v>26</v>
      </c>
      <c r="W79">
        <v>28</v>
      </c>
    </row>
    <row r="80" spans="2:23">
      <c r="B80" t="s">
        <v>149</v>
      </c>
      <c r="C80" t="s">
        <v>40</v>
      </c>
      <c r="D80" t="s">
        <v>50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197</v>
      </c>
      <c r="L80">
        <v>847</v>
      </c>
      <c r="M80">
        <v>6</v>
      </c>
      <c r="N80">
        <v>4</v>
      </c>
      <c r="O80">
        <v>48</v>
      </c>
      <c r="P80">
        <v>312</v>
      </c>
      <c r="Q80">
        <v>1</v>
      </c>
      <c r="R80">
        <v>149.9</v>
      </c>
      <c r="S80">
        <v>173.9</v>
      </c>
      <c r="T80">
        <v>197.9</v>
      </c>
      <c r="U80">
        <v>29</v>
      </c>
      <c r="V80">
        <v>26</v>
      </c>
      <c r="W80">
        <v>24</v>
      </c>
    </row>
    <row r="81" spans="2:23">
      <c r="B81" t="s">
        <v>150</v>
      </c>
      <c r="C81" t="s">
        <v>58</v>
      </c>
      <c r="D81" t="s">
        <v>96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1</v>
      </c>
      <c r="O81">
        <v>71</v>
      </c>
      <c r="P81">
        <v>976</v>
      </c>
      <c r="Q81">
        <v>5</v>
      </c>
      <c r="R81">
        <v>125.6</v>
      </c>
      <c r="S81">
        <v>161.1</v>
      </c>
      <c r="T81">
        <v>196.6</v>
      </c>
      <c r="U81">
        <v>3</v>
      </c>
      <c r="V81">
        <v>5</v>
      </c>
      <c r="W81">
        <v>6</v>
      </c>
    </row>
    <row r="82" spans="2:23">
      <c r="B82" t="s">
        <v>151</v>
      </c>
      <c r="C82" t="s">
        <v>40</v>
      </c>
      <c r="D82" t="s">
        <v>59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197</v>
      </c>
      <c r="L82">
        <v>843</v>
      </c>
      <c r="M82">
        <v>5</v>
      </c>
      <c r="N82">
        <v>3</v>
      </c>
      <c r="O82">
        <v>43</v>
      </c>
      <c r="P82">
        <v>361</v>
      </c>
      <c r="Q82">
        <v>1</v>
      </c>
      <c r="R82">
        <v>152.63</v>
      </c>
      <c r="S82">
        <v>174.13</v>
      </c>
      <c r="T82">
        <v>195.63</v>
      </c>
      <c r="U82">
        <v>19</v>
      </c>
      <c r="V82">
        <v>18</v>
      </c>
      <c r="W82">
        <v>18</v>
      </c>
    </row>
    <row r="83" spans="2:23">
      <c r="B83" t="s">
        <v>152</v>
      </c>
      <c r="C83" t="s">
        <v>58</v>
      </c>
      <c r="D83" t="s">
        <v>50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1</v>
      </c>
      <c r="O83">
        <v>72</v>
      </c>
      <c r="P83">
        <v>889</v>
      </c>
      <c r="Q83">
        <v>6</v>
      </c>
      <c r="R83">
        <v>122.9</v>
      </c>
      <c r="S83">
        <v>158.9</v>
      </c>
      <c r="T83">
        <v>194.9</v>
      </c>
      <c r="U83">
        <v>17</v>
      </c>
      <c r="V83">
        <v>20</v>
      </c>
      <c r="W83">
        <v>21</v>
      </c>
    </row>
    <row r="84" spans="2:23">
      <c r="B84" t="s">
        <v>153</v>
      </c>
      <c r="C84" t="s">
        <v>65</v>
      </c>
      <c r="D84" t="s">
        <v>116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73</v>
      </c>
      <c r="P84">
        <v>798</v>
      </c>
      <c r="Q84">
        <v>7</v>
      </c>
      <c r="R84">
        <v>121.8</v>
      </c>
      <c r="S84">
        <v>158.30000000000001</v>
      </c>
      <c r="T84">
        <v>194.8</v>
      </c>
      <c r="U84">
        <v>10</v>
      </c>
      <c r="V84">
        <v>11</v>
      </c>
      <c r="W84">
        <v>12</v>
      </c>
    </row>
    <row r="85" spans="2:23">
      <c r="B85" t="s">
        <v>154</v>
      </c>
      <c r="C85" t="s">
        <v>58</v>
      </c>
      <c r="D85" t="s">
        <v>48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18</v>
      </c>
      <c r="L85">
        <v>115</v>
      </c>
      <c r="M85">
        <v>1</v>
      </c>
      <c r="N85">
        <v>1</v>
      </c>
      <c r="O85">
        <v>59</v>
      </c>
      <c r="P85">
        <v>831</v>
      </c>
      <c r="Q85">
        <v>6</v>
      </c>
      <c r="R85">
        <v>134.6</v>
      </c>
      <c r="S85">
        <v>164.1</v>
      </c>
      <c r="T85">
        <v>193.6</v>
      </c>
      <c r="U85">
        <v>22</v>
      </c>
      <c r="V85">
        <v>23</v>
      </c>
      <c r="W85">
        <v>23</v>
      </c>
    </row>
    <row r="86" spans="2:23">
      <c r="B86" t="s">
        <v>155</v>
      </c>
      <c r="C86" t="s">
        <v>58</v>
      </c>
      <c r="D86" t="s">
        <v>89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21</v>
      </c>
      <c r="L86">
        <v>113</v>
      </c>
      <c r="M86">
        <v>1</v>
      </c>
      <c r="N86">
        <v>1</v>
      </c>
      <c r="O86">
        <v>65</v>
      </c>
      <c r="P86">
        <v>817</v>
      </c>
      <c r="Q86">
        <v>5</v>
      </c>
      <c r="R86">
        <v>128</v>
      </c>
      <c r="S86">
        <v>160.5</v>
      </c>
      <c r="T86">
        <v>193</v>
      </c>
      <c r="U86">
        <v>18</v>
      </c>
      <c r="V86">
        <v>20</v>
      </c>
      <c r="W86">
        <v>21</v>
      </c>
    </row>
    <row r="87" spans="2:23">
      <c r="B87" t="s">
        <v>156</v>
      </c>
      <c r="C87" t="s">
        <v>58</v>
      </c>
      <c r="D87" t="s">
        <v>77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1</v>
      </c>
      <c r="O87">
        <v>70</v>
      </c>
      <c r="P87">
        <v>924</v>
      </c>
      <c r="Q87">
        <v>5</v>
      </c>
      <c r="R87">
        <v>121.4</v>
      </c>
      <c r="S87">
        <v>156.4</v>
      </c>
      <c r="T87">
        <v>191.4</v>
      </c>
      <c r="U87">
        <v>15</v>
      </c>
      <c r="V87">
        <v>17</v>
      </c>
      <c r="W87">
        <v>19</v>
      </c>
    </row>
    <row r="88" spans="2:23">
      <c r="B88" t="s">
        <v>157</v>
      </c>
      <c r="C88" t="s">
        <v>58</v>
      </c>
      <c r="D88" t="s">
        <v>116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2</v>
      </c>
      <c r="L88">
        <v>17</v>
      </c>
      <c r="M88">
        <v>0</v>
      </c>
      <c r="N88">
        <v>1</v>
      </c>
      <c r="O88">
        <v>62</v>
      </c>
      <c r="P88">
        <v>981</v>
      </c>
      <c r="Q88">
        <v>5</v>
      </c>
      <c r="R88">
        <v>128.75</v>
      </c>
      <c r="S88">
        <v>159.75</v>
      </c>
      <c r="T88">
        <v>190.75</v>
      </c>
      <c r="U88">
        <v>14</v>
      </c>
      <c r="V88">
        <v>15</v>
      </c>
      <c r="W88">
        <v>15</v>
      </c>
    </row>
    <row r="89" spans="2:23">
      <c r="B89" t="s">
        <v>158</v>
      </c>
      <c r="C89" t="s">
        <v>43</v>
      </c>
      <c r="D89" t="s">
        <v>114</v>
      </c>
      <c r="E89">
        <v>470</v>
      </c>
      <c r="F89">
        <v>287</v>
      </c>
      <c r="G89">
        <v>61.1</v>
      </c>
      <c r="H89">
        <v>3345</v>
      </c>
      <c r="I89">
        <v>16</v>
      </c>
      <c r="J89">
        <v>11</v>
      </c>
      <c r="K89">
        <v>28</v>
      </c>
      <c r="L89">
        <v>148</v>
      </c>
      <c r="M89">
        <v>1</v>
      </c>
      <c r="N89">
        <v>3</v>
      </c>
      <c r="O89">
        <v>0</v>
      </c>
      <c r="P89">
        <v>0</v>
      </c>
      <c r="Q89">
        <v>0</v>
      </c>
      <c r="R89">
        <v>189.8</v>
      </c>
      <c r="S89">
        <v>189.8</v>
      </c>
      <c r="T89">
        <v>189.8</v>
      </c>
      <c r="U89">
        <v>0</v>
      </c>
      <c r="V89">
        <v>0</v>
      </c>
      <c r="W89">
        <v>0</v>
      </c>
    </row>
    <row r="90" spans="2:23">
      <c r="B90" t="s">
        <v>159</v>
      </c>
      <c r="C90" t="s">
        <v>40</v>
      </c>
      <c r="D90" t="s">
        <v>116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237</v>
      </c>
      <c r="L90">
        <v>778</v>
      </c>
      <c r="M90">
        <v>4</v>
      </c>
      <c r="N90">
        <v>3</v>
      </c>
      <c r="O90">
        <v>51</v>
      </c>
      <c r="P90">
        <v>358</v>
      </c>
      <c r="Q90">
        <v>1</v>
      </c>
      <c r="R90">
        <v>137.6</v>
      </c>
      <c r="S90">
        <v>163.1</v>
      </c>
      <c r="T90">
        <v>188.6</v>
      </c>
      <c r="U90">
        <v>13</v>
      </c>
      <c r="V90">
        <v>18</v>
      </c>
      <c r="W90">
        <v>17</v>
      </c>
    </row>
    <row r="91" spans="2:23">
      <c r="B91" t="s">
        <v>160</v>
      </c>
      <c r="C91" t="s">
        <v>58</v>
      </c>
      <c r="D91" t="s">
        <v>74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2</v>
      </c>
      <c r="L91">
        <v>10</v>
      </c>
      <c r="M91">
        <v>0</v>
      </c>
      <c r="N91">
        <v>2</v>
      </c>
      <c r="O91">
        <v>67</v>
      </c>
      <c r="P91">
        <v>921</v>
      </c>
      <c r="Q91">
        <v>5</v>
      </c>
      <c r="R91">
        <v>120.05</v>
      </c>
      <c r="S91">
        <v>153.55000000000001</v>
      </c>
      <c r="T91">
        <v>187.05</v>
      </c>
      <c r="U91">
        <v>12</v>
      </c>
      <c r="V91">
        <v>13</v>
      </c>
      <c r="W91">
        <v>15</v>
      </c>
    </row>
    <row r="92" spans="2:23">
      <c r="B92" t="s">
        <v>161</v>
      </c>
      <c r="C92" t="s">
        <v>65</v>
      </c>
      <c r="D92" t="s">
        <v>70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1</v>
      </c>
      <c r="O92">
        <v>67</v>
      </c>
      <c r="P92">
        <v>789</v>
      </c>
      <c r="Q92">
        <v>7</v>
      </c>
      <c r="R92">
        <v>119.9</v>
      </c>
      <c r="S92">
        <v>153.4</v>
      </c>
      <c r="T92">
        <v>186.9</v>
      </c>
      <c r="U92">
        <v>4</v>
      </c>
      <c r="V92">
        <v>6</v>
      </c>
      <c r="W92">
        <v>8</v>
      </c>
    </row>
    <row r="93" spans="2:23">
      <c r="B93" t="s">
        <v>162</v>
      </c>
      <c r="C93" t="s">
        <v>58</v>
      </c>
      <c r="D93" t="s">
        <v>59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3</v>
      </c>
      <c r="L93">
        <v>25</v>
      </c>
      <c r="M93">
        <v>0</v>
      </c>
      <c r="N93">
        <v>1</v>
      </c>
      <c r="O93">
        <v>68</v>
      </c>
      <c r="P93">
        <v>875</v>
      </c>
      <c r="Q93">
        <v>5</v>
      </c>
      <c r="R93">
        <v>118</v>
      </c>
      <c r="S93">
        <v>152</v>
      </c>
      <c r="T93">
        <v>186</v>
      </c>
      <c r="U93">
        <v>13</v>
      </c>
      <c r="V93">
        <v>16</v>
      </c>
      <c r="W93">
        <v>18</v>
      </c>
    </row>
    <row r="94" spans="2:23">
      <c r="B94" t="s">
        <v>163</v>
      </c>
      <c r="C94" t="s">
        <v>58</v>
      </c>
      <c r="D94" t="s">
        <v>50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1</v>
      </c>
      <c r="L94">
        <v>10</v>
      </c>
      <c r="M94">
        <v>0</v>
      </c>
      <c r="N94">
        <v>1</v>
      </c>
      <c r="O94">
        <v>71</v>
      </c>
      <c r="P94">
        <v>901</v>
      </c>
      <c r="Q94">
        <v>4</v>
      </c>
      <c r="R94">
        <v>114.05</v>
      </c>
      <c r="S94">
        <v>149.55000000000001</v>
      </c>
      <c r="T94">
        <v>185.05</v>
      </c>
      <c r="U94">
        <v>15</v>
      </c>
      <c r="V94">
        <v>18</v>
      </c>
      <c r="W94">
        <v>18</v>
      </c>
    </row>
    <row r="95" spans="2:23">
      <c r="B95" t="s">
        <v>164</v>
      </c>
      <c r="C95" t="s">
        <v>58</v>
      </c>
      <c r="D95" t="s">
        <v>127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1</v>
      </c>
      <c r="O95">
        <v>66</v>
      </c>
      <c r="P95">
        <v>897</v>
      </c>
      <c r="Q95">
        <v>5</v>
      </c>
      <c r="R95">
        <v>117.7</v>
      </c>
      <c r="S95">
        <v>150.69999999999999</v>
      </c>
      <c r="T95">
        <v>183.7</v>
      </c>
      <c r="U95">
        <v>9</v>
      </c>
      <c r="V95">
        <v>10</v>
      </c>
      <c r="W95">
        <v>13</v>
      </c>
    </row>
    <row r="96" spans="2:23">
      <c r="B96" t="s">
        <v>165</v>
      </c>
      <c r="C96" t="s">
        <v>40</v>
      </c>
      <c r="D96" t="s">
        <v>77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59</v>
      </c>
      <c r="L96">
        <v>257</v>
      </c>
      <c r="M96">
        <v>2</v>
      </c>
      <c r="N96">
        <v>1</v>
      </c>
      <c r="O96">
        <v>67</v>
      </c>
      <c r="P96">
        <v>569</v>
      </c>
      <c r="Q96">
        <v>4</v>
      </c>
      <c r="R96">
        <v>116.6</v>
      </c>
      <c r="S96">
        <v>150.1</v>
      </c>
      <c r="T96">
        <v>183.6</v>
      </c>
      <c r="U96">
        <v>7</v>
      </c>
      <c r="V96">
        <v>10</v>
      </c>
      <c r="W96">
        <v>13</v>
      </c>
    </row>
    <row r="97" spans="2:23">
      <c r="B97" t="s">
        <v>166</v>
      </c>
      <c r="C97" t="s">
        <v>65</v>
      </c>
      <c r="D97" t="s">
        <v>96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1</v>
      </c>
      <c r="O97">
        <v>68</v>
      </c>
      <c r="P97">
        <v>811</v>
      </c>
      <c r="Q97">
        <v>6</v>
      </c>
      <c r="R97">
        <v>115.1</v>
      </c>
      <c r="S97">
        <v>149.1</v>
      </c>
      <c r="T97">
        <v>183.1</v>
      </c>
      <c r="U97">
        <v>5</v>
      </c>
      <c r="V97">
        <v>5</v>
      </c>
      <c r="W97">
        <v>5</v>
      </c>
    </row>
    <row r="98" spans="2:23">
      <c r="B98" t="s">
        <v>167</v>
      </c>
      <c r="C98" t="s">
        <v>40</v>
      </c>
      <c r="D98" t="s">
        <v>100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178</v>
      </c>
      <c r="L98">
        <v>821</v>
      </c>
      <c r="M98">
        <v>4</v>
      </c>
      <c r="N98">
        <v>2</v>
      </c>
      <c r="O98">
        <v>43</v>
      </c>
      <c r="P98">
        <v>307</v>
      </c>
      <c r="Q98">
        <v>1</v>
      </c>
      <c r="R98">
        <v>140</v>
      </c>
      <c r="S98">
        <v>161.5</v>
      </c>
      <c r="T98">
        <v>183</v>
      </c>
      <c r="U98">
        <v>21</v>
      </c>
      <c r="V98">
        <v>18</v>
      </c>
      <c r="W98">
        <v>16</v>
      </c>
    </row>
    <row r="99" spans="2:23">
      <c r="B99" t="s">
        <v>168</v>
      </c>
      <c r="C99" t="s">
        <v>40</v>
      </c>
      <c r="D99" t="s">
        <v>96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199</v>
      </c>
      <c r="L99">
        <v>899</v>
      </c>
      <c r="M99">
        <v>5</v>
      </c>
      <c r="N99">
        <v>2</v>
      </c>
      <c r="O99">
        <v>33</v>
      </c>
      <c r="P99">
        <v>247</v>
      </c>
      <c r="Q99">
        <v>1</v>
      </c>
      <c r="R99">
        <v>147.6</v>
      </c>
      <c r="S99">
        <v>164.1</v>
      </c>
      <c r="T99">
        <v>180.6</v>
      </c>
      <c r="U99">
        <v>12</v>
      </c>
      <c r="V99">
        <v>11</v>
      </c>
      <c r="W99">
        <v>10</v>
      </c>
    </row>
    <row r="100" spans="2:23">
      <c r="B100" t="s">
        <v>169</v>
      </c>
      <c r="C100" t="s">
        <v>65</v>
      </c>
      <c r="D100" t="s">
        <v>170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1</v>
      </c>
      <c r="O100">
        <v>73</v>
      </c>
      <c r="P100">
        <v>781</v>
      </c>
      <c r="Q100">
        <v>5</v>
      </c>
      <c r="R100">
        <v>107.1</v>
      </c>
      <c r="S100">
        <v>143.6</v>
      </c>
      <c r="T100">
        <v>180.1</v>
      </c>
      <c r="U100">
        <v>14</v>
      </c>
      <c r="V100">
        <v>16</v>
      </c>
      <c r="W100">
        <v>17</v>
      </c>
    </row>
    <row r="101" spans="2:23">
      <c r="B101" t="s">
        <v>171</v>
      </c>
      <c r="C101" t="s">
        <v>58</v>
      </c>
      <c r="D101" t="s">
        <v>61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1</v>
      </c>
      <c r="O101">
        <v>64</v>
      </c>
      <c r="P101">
        <v>811</v>
      </c>
      <c r="Q101">
        <v>6</v>
      </c>
      <c r="R101">
        <v>115.1</v>
      </c>
      <c r="S101">
        <v>147.1</v>
      </c>
      <c r="T101">
        <v>179.1</v>
      </c>
      <c r="U101">
        <v>3</v>
      </c>
      <c r="V101">
        <v>2</v>
      </c>
      <c r="W101">
        <v>2</v>
      </c>
    </row>
    <row r="102" spans="2:23">
      <c r="B102" t="s">
        <v>172</v>
      </c>
      <c r="C102" t="s">
        <v>58</v>
      </c>
      <c r="D102" t="s">
        <v>46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2</v>
      </c>
      <c r="L102">
        <v>12</v>
      </c>
      <c r="M102">
        <v>0</v>
      </c>
      <c r="N102">
        <v>1</v>
      </c>
      <c r="O102">
        <v>55</v>
      </c>
      <c r="P102">
        <v>864</v>
      </c>
      <c r="Q102">
        <v>6</v>
      </c>
      <c r="R102">
        <v>122.6</v>
      </c>
      <c r="S102">
        <v>150.1</v>
      </c>
      <c r="T102">
        <v>177.6</v>
      </c>
      <c r="U102">
        <v>4</v>
      </c>
      <c r="V102">
        <v>2</v>
      </c>
      <c r="W102">
        <v>2</v>
      </c>
    </row>
    <row r="103" spans="2:23">
      <c r="B103" t="s">
        <v>173</v>
      </c>
      <c r="C103" t="s">
        <v>58</v>
      </c>
      <c r="D103" t="s">
        <v>41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64</v>
      </c>
      <c r="P103">
        <v>815</v>
      </c>
      <c r="Q103">
        <v>5</v>
      </c>
      <c r="R103">
        <v>110.9</v>
      </c>
      <c r="S103">
        <v>142.9</v>
      </c>
      <c r="T103">
        <v>174.9</v>
      </c>
      <c r="U103">
        <v>7</v>
      </c>
      <c r="V103">
        <v>9</v>
      </c>
      <c r="W103">
        <v>11</v>
      </c>
    </row>
    <row r="104" spans="2:23">
      <c r="B104" t="s">
        <v>174</v>
      </c>
      <c r="C104" t="s">
        <v>40</v>
      </c>
      <c r="D104" t="s">
        <v>175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231</v>
      </c>
      <c r="L104">
        <v>878</v>
      </c>
      <c r="M104">
        <v>5</v>
      </c>
      <c r="N104">
        <v>3</v>
      </c>
      <c r="O104">
        <v>35</v>
      </c>
      <c r="P104">
        <v>218</v>
      </c>
      <c r="Q104">
        <v>1</v>
      </c>
      <c r="R104">
        <v>139.6</v>
      </c>
      <c r="S104">
        <v>157.1</v>
      </c>
      <c r="T104">
        <v>174.6</v>
      </c>
      <c r="U104">
        <v>26</v>
      </c>
      <c r="V104">
        <v>23</v>
      </c>
      <c r="W104">
        <v>22</v>
      </c>
    </row>
    <row r="105" spans="2:23">
      <c r="B105" t="s">
        <v>176</v>
      </c>
      <c r="C105" t="s">
        <v>58</v>
      </c>
      <c r="D105" t="s">
        <v>48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1</v>
      </c>
      <c r="O105">
        <v>68</v>
      </c>
      <c r="P105">
        <v>817</v>
      </c>
      <c r="Q105">
        <v>4</v>
      </c>
      <c r="R105">
        <v>106.5</v>
      </c>
      <c r="S105">
        <v>140.5</v>
      </c>
      <c r="T105">
        <v>174.5</v>
      </c>
      <c r="U105">
        <v>1</v>
      </c>
      <c r="V105">
        <v>1</v>
      </c>
      <c r="W105">
        <v>1</v>
      </c>
    </row>
    <row r="106" spans="2:23">
      <c r="B106" t="s">
        <v>177</v>
      </c>
      <c r="C106" t="s">
        <v>58</v>
      </c>
      <c r="D106" t="s">
        <v>91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1</v>
      </c>
      <c r="O106">
        <v>59</v>
      </c>
      <c r="P106">
        <v>811</v>
      </c>
      <c r="Q106">
        <v>6</v>
      </c>
      <c r="R106">
        <v>114.3</v>
      </c>
      <c r="S106">
        <v>143.80000000000001</v>
      </c>
      <c r="T106">
        <v>173.3</v>
      </c>
      <c r="U106">
        <v>6</v>
      </c>
      <c r="V106">
        <v>7</v>
      </c>
      <c r="W106">
        <v>9</v>
      </c>
    </row>
    <row r="107" spans="2:23">
      <c r="B107" t="s">
        <v>178</v>
      </c>
      <c r="C107" t="s">
        <v>43</v>
      </c>
      <c r="D107" t="s">
        <v>179</v>
      </c>
      <c r="E107">
        <v>484</v>
      </c>
      <c r="F107">
        <v>287</v>
      </c>
      <c r="G107">
        <v>59.3</v>
      </c>
      <c r="H107">
        <v>3109</v>
      </c>
      <c r="I107">
        <v>19</v>
      </c>
      <c r="J107">
        <v>13</v>
      </c>
      <c r="K107">
        <v>39</v>
      </c>
      <c r="L107">
        <v>37</v>
      </c>
      <c r="M107">
        <v>0</v>
      </c>
      <c r="N107">
        <v>3</v>
      </c>
      <c r="O107">
        <v>0</v>
      </c>
      <c r="P107">
        <v>0</v>
      </c>
      <c r="Q107">
        <v>0</v>
      </c>
      <c r="R107">
        <v>173.06</v>
      </c>
      <c r="S107">
        <v>173.06</v>
      </c>
      <c r="T107">
        <v>173.06</v>
      </c>
      <c r="U107">
        <v>0</v>
      </c>
      <c r="V107">
        <v>0</v>
      </c>
      <c r="W107">
        <v>0</v>
      </c>
    </row>
    <row r="108" spans="2:23">
      <c r="B108" t="s">
        <v>180</v>
      </c>
      <c r="C108" t="s">
        <v>65</v>
      </c>
      <c r="D108" t="s">
        <v>68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57</v>
      </c>
      <c r="P108">
        <v>747</v>
      </c>
      <c r="Q108">
        <v>7</v>
      </c>
      <c r="R108">
        <v>113.7</v>
      </c>
      <c r="S108">
        <v>142.19999999999999</v>
      </c>
      <c r="T108">
        <v>170.7</v>
      </c>
      <c r="U108">
        <v>10</v>
      </c>
      <c r="V108">
        <v>12</v>
      </c>
      <c r="W108">
        <v>12</v>
      </c>
    </row>
    <row r="109" spans="2:23">
      <c r="B109" t="s">
        <v>181</v>
      </c>
      <c r="C109" t="s">
        <v>65</v>
      </c>
      <c r="D109" t="s">
        <v>61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57</v>
      </c>
      <c r="P109">
        <v>716</v>
      </c>
      <c r="Q109">
        <v>7</v>
      </c>
      <c r="R109">
        <v>113.6</v>
      </c>
      <c r="S109">
        <v>142.1</v>
      </c>
      <c r="T109">
        <v>170.6</v>
      </c>
      <c r="U109">
        <v>17</v>
      </c>
      <c r="V109">
        <v>17</v>
      </c>
      <c r="W109">
        <v>18</v>
      </c>
    </row>
    <row r="110" spans="2:23">
      <c r="B110" t="s">
        <v>182</v>
      </c>
      <c r="C110" t="s">
        <v>40</v>
      </c>
      <c r="D110" t="s">
        <v>179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171</v>
      </c>
      <c r="L110">
        <v>761</v>
      </c>
      <c r="M110">
        <v>5</v>
      </c>
      <c r="N110">
        <v>1</v>
      </c>
      <c r="O110">
        <v>36</v>
      </c>
      <c r="P110">
        <v>261</v>
      </c>
      <c r="Q110">
        <v>1</v>
      </c>
      <c r="R110">
        <v>133.80000000000001</v>
      </c>
      <c r="S110">
        <v>151.80000000000001</v>
      </c>
      <c r="T110">
        <v>169.8</v>
      </c>
      <c r="U110">
        <v>13</v>
      </c>
      <c r="V110">
        <v>12</v>
      </c>
      <c r="W110">
        <v>11</v>
      </c>
    </row>
    <row r="111" spans="2:23">
      <c r="B111" t="s">
        <v>183</v>
      </c>
      <c r="C111" t="s">
        <v>58</v>
      </c>
      <c r="D111" t="s">
        <v>105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13</v>
      </c>
      <c r="L111">
        <v>130</v>
      </c>
      <c r="M111">
        <v>1</v>
      </c>
      <c r="N111">
        <v>2</v>
      </c>
      <c r="O111">
        <v>56</v>
      </c>
      <c r="P111">
        <v>711</v>
      </c>
      <c r="Q111">
        <v>4</v>
      </c>
      <c r="R111">
        <v>112.9</v>
      </c>
      <c r="S111">
        <v>140.9</v>
      </c>
      <c r="T111">
        <v>168.9</v>
      </c>
      <c r="U111">
        <v>5</v>
      </c>
      <c r="V111">
        <v>6</v>
      </c>
      <c r="W111">
        <v>7</v>
      </c>
    </row>
    <row r="112" spans="2:23">
      <c r="B112" t="s">
        <v>184</v>
      </c>
      <c r="C112" t="s">
        <v>58</v>
      </c>
      <c r="D112" t="s">
        <v>52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61</v>
      </c>
      <c r="P112">
        <v>822</v>
      </c>
      <c r="Q112">
        <v>4</v>
      </c>
      <c r="R112">
        <v>106.2</v>
      </c>
      <c r="S112">
        <v>136.69999999999999</v>
      </c>
      <c r="T112">
        <v>167.2</v>
      </c>
      <c r="U112">
        <v>3</v>
      </c>
      <c r="V112">
        <v>1</v>
      </c>
      <c r="W112">
        <v>1</v>
      </c>
    </row>
    <row r="113" spans="2:23">
      <c r="B113" t="s">
        <v>185</v>
      </c>
      <c r="C113" t="s">
        <v>58</v>
      </c>
      <c r="D113" t="s">
        <v>175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63</v>
      </c>
      <c r="P113">
        <v>847</v>
      </c>
      <c r="Q113">
        <v>3</v>
      </c>
      <c r="R113">
        <v>102.7</v>
      </c>
      <c r="S113">
        <v>134.19999999999999</v>
      </c>
      <c r="T113">
        <v>165.7</v>
      </c>
      <c r="U113">
        <v>5</v>
      </c>
      <c r="V113">
        <v>6</v>
      </c>
      <c r="W113">
        <v>6</v>
      </c>
    </row>
    <row r="114" spans="2:23">
      <c r="B114" t="s">
        <v>186</v>
      </c>
      <c r="C114" t="s">
        <v>58</v>
      </c>
      <c r="D114" t="s">
        <v>179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59</v>
      </c>
      <c r="P114">
        <v>784</v>
      </c>
      <c r="Q114">
        <v>5</v>
      </c>
      <c r="R114">
        <v>106</v>
      </c>
      <c r="S114">
        <v>135.5</v>
      </c>
      <c r="T114">
        <v>165</v>
      </c>
      <c r="U114">
        <v>2</v>
      </c>
      <c r="V114">
        <v>1</v>
      </c>
      <c r="W114">
        <v>1</v>
      </c>
    </row>
    <row r="115" spans="2:23">
      <c r="B115" t="s">
        <v>187</v>
      </c>
      <c r="C115" t="s">
        <v>58</v>
      </c>
      <c r="D115" t="s">
        <v>105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1</v>
      </c>
      <c r="O115">
        <v>58</v>
      </c>
      <c r="P115">
        <v>761</v>
      </c>
      <c r="Q115">
        <v>5</v>
      </c>
      <c r="R115">
        <v>105.1</v>
      </c>
      <c r="S115">
        <v>134.1</v>
      </c>
      <c r="T115">
        <v>163.1</v>
      </c>
      <c r="U115">
        <v>0</v>
      </c>
      <c r="V115">
        <v>0</v>
      </c>
      <c r="W115">
        <v>0</v>
      </c>
    </row>
    <row r="116" spans="2:23">
      <c r="B116" t="s">
        <v>188</v>
      </c>
      <c r="C116" t="s">
        <v>40</v>
      </c>
      <c r="D116" t="s">
        <v>63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166</v>
      </c>
      <c r="L116">
        <v>787</v>
      </c>
      <c r="M116">
        <v>4</v>
      </c>
      <c r="N116">
        <v>1</v>
      </c>
      <c r="O116">
        <v>32</v>
      </c>
      <c r="P116">
        <v>221</v>
      </c>
      <c r="Q116">
        <v>1</v>
      </c>
      <c r="R116">
        <v>129.80000000000001</v>
      </c>
      <c r="S116">
        <v>145.80000000000001</v>
      </c>
      <c r="T116">
        <v>161.80000000000001</v>
      </c>
      <c r="U116">
        <v>11</v>
      </c>
      <c r="V116">
        <v>9</v>
      </c>
      <c r="W116">
        <v>8</v>
      </c>
    </row>
    <row r="117" spans="2:23">
      <c r="B117" t="s">
        <v>189</v>
      </c>
      <c r="C117" t="s">
        <v>40</v>
      </c>
      <c r="D117" t="s">
        <v>119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171</v>
      </c>
      <c r="L117">
        <v>699</v>
      </c>
      <c r="M117">
        <v>5</v>
      </c>
      <c r="N117">
        <v>2</v>
      </c>
      <c r="O117">
        <v>32</v>
      </c>
      <c r="P117">
        <v>251</v>
      </c>
      <c r="Q117">
        <v>1</v>
      </c>
      <c r="R117">
        <v>128.6</v>
      </c>
      <c r="S117">
        <v>144.6</v>
      </c>
      <c r="T117">
        <v>160.6</v>
      </c>
      <c r="U117">
        <v>11</v>
      </c>
      <c r="V117">
        <v>10</v>
      </c>
      <c r="W117">
        <v>9</v>
      </c>
    </row>
    <row r="118" spans="2:23">
      <c r="B118" t="s">
        <v>190</v>
      </c>
      <c r="C118" t="s">
        <v>65</v>
      </c>
      <c r="D118" t="s">
        <v>83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1</v>
      </c>
      <c r="O118">
        <v>66</v>
      </c>
      <c r="P118">
        <v>722</v>
      </c>
      <c r="Q118">
        <v>4</v>
      </c>
      <c r="R118">
        <v>94.2</v>
      </c>
      <c r="S118">
        <v>127.2</v>
      </c>
      <c r="T118">
        <v>160.19999999999999</v>
      </c>
      <c r="U118">
        <v>4</v>
      </c>
      <c r="V118">
        <v>6</v>
      </c>
      <c r="W118">
        <v>7</v>
      </c>
    </row>
    <row r="119" spans="2:23">
      <c r="B119" t="s">
        <v>191</v>
      </c>
      <c r="C119" t="s">
        <v>58</v>
      </c>
      <c r="D119" t="s">
        <v>63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1</v>
      </c>
      <c r="O119">
        <v>63</v>
      </c>
      <c r="P119">
        <v>782</v>
      </c>
      <c r="Q119">
        <v>3</v>
      </c>
      <c r="R119">
        <v>97</v>
      </c>
      <c r="S119">
        <v>128.5</v>
      </c>
      <c r="T119">
        <v>160</v>
      </c>
      <c r="U119">
        <v>1</v>
      </c>
      <c r="V119">
        <v>1</v>
      </c>
      <c r="W119">
        <v>1</v>
      </c>
    </row>
    <row r="120" spans="2:23">
      <c r="B120" t="s">
        <v>192</v>
      </c>
      <c r="C120" t="s">
        <v>40</v>
      </c>
      <c r="D120" t="s">
        <v>100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78</v>
      </c>
      <c r="L120">
        <v>341</v>
      </c>
      <c r="M120">
        <v>3</v>
      </c>
      <c r="N120">
        <v>2</v>
      </c>
      <c r="O120">
        <v>54</v>
      </c>
      <c r="P120">
        <v>478</v>
      </c>
      <c r="Q120">
        <v>2</v>
      </c>
      <c r="R120">
        <v>105.9</v>
      </c>
      <c r="S120">
        <v>132.9</v>
      </c>
      <c r="T120">
        <v>159.9</v>
      </c>
      <c r="U120">
        <v>1</v>
      </c>
      <c r="V120">
        <v>2</v>
      </c>
      <c r="W120">
        <v>3</v>
      </c>
    </row>
    <row r="121" spans="2:23">
      <c r="B121" t="s">
        <v>193</v>
      </c>
      <c r="C121" t="s">
        <v>65</v>
      </c>
      <c r="D121" t="s">
        <v>54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1</v>
      </c>
      <c r="O121">
        <v>64</v>
      </c>
      <c r="P121">
        <v>713</v>
      </c>
      <c r="Q121">
        <v>4</v>
      </c>
      <c r="R121">
        <v>94.3</v>
      </c>
      <c r="S121">
        <v>126.3</v>
      </c>
      <c r="T121">
        <v>158.30000000000001</v>
      </c>
      <c r="U121">
        <v>6</v>
      </c>
      <c r="V121">
        <v>7</v>
      </c>
      <c r="W121">
        <v>8</v>
      </c>
    </row>
    <row r="122" spans="2:23">
      <c r="B122" t="s">
        <v>194</v>
      </c>
      <c r="C122" t="s">
        <v>65</v>
      </c>
      <c r="D122" t="s">
        <v>52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56</v>
      </c>
      <c r="P122">
        <v>720</v>
      </c>
      <c r="Q122">
        <v>5</v>
      </c>
      <c r="R122">
        <v>102</v>
      </c>
      <c r="S122">
        <v>130</v>
      </c>
      <c r="T122">
        <v>158</v>
      </c>
      <c r="U122">
        <v>0</v>
      </c>
      <c r="V122">
        <v>0</v>
      </c>
      <c r="W122">
        <v>0</v>
      </c>
    </row>
    <row r="123" spans="2:23">
      <c r="B123" t="s">
        <v>195</v>
      </c>
      <c r="C123" t="s">
        <v>58</v>
      </c>
      <c r="D123" t="s">
        <v>44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1</v>
      </c>
      <c r="O123">
        <v>55</v>
      </c>
      <c r="P123">
        <v>724</v>
      </c>
      <c r="Q123">
        <v>5</v>
      </c>
      <c r="R123">
        <v>101.4</v>
      </c>
      <c r="S123">
        <v>128.9</v>
      </c>
      <c r="T123">
        <v>156.4</v>
      </c>
      <c r="U123">
        <v>3</v>
      </c>
      <c r="V123">
        <v>3</v>
      </c>
      <c r="W123">
        <v>3</v>
      </c>
    </row>
    <row r="124" spans="2:23">
      <c r="B124" t="s">
        <v>196</v>
      </c>
      <c r="C124" t="s">
        <v>58</v>
      </c>
      <c r="D124" t="s">
        <v>116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2</v>
      </c>
      <c r="O124">
        <v>58</v>
      </c>
      <c r="P124">
        <v>743</v>
      </c>
      <c r="Q124">
        <v>5</v>
      </c>
      <c r="R124">
        <v>98.3</v>
      </c>
      <c r="S124">
        <v>127.3</v>
      </c>
      <c r="T124">
        <v>156.30000000000001</v>
      </c>
      <c r="U124">
        <v>0</v>
      </c>
      <c r="V124">
        <v>0</v>
      </c>
      <c r="W124">
        <v>0</v>
      </c>
    </row>
    <row r="125" spans="2:23">
      <c r="B125" t="s">
        <v>197</v>
      </c>
      <c r="C125" t="s">
        <v>40</v>
      </c>
      <c r="D125" t="s">
        <v>170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201</v>
      </c>
      <c r="L125">
        <v>849</v>
      </c>
      <c r="M125">
        <v>5</v>
      </c>
      <c r="N125">
        <v>3</v>
      </c>
      <c r="O125">
        <v>23</v>
      </c>
      <c r="P125">
        <v>176</v>
      </c>
      <c r="Q125">
        <v>1</v>
      </c>
      <c r="R125">
        <v>132.5</v>
      </c>
      <c r="S125">
        <v>144</v>
      </c>
      <c r="T125">
        <v>155.5</v>
      </c>
      <c r="U125">
        <v>15</v>
      </c>
      <c r="V125">
        <v>14</v>
      </c>
      <c r="W125">
        <v>11</v>
      </c>
    </row>
    <row r="126" spans="2:23">
      <c r="B126" t="s">
        <v>198</v>
      </c>
      <c r="C126" t="s">
        <v>58</v>
      </c>
      <c r="D126" t="s">
        <v>46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1</v>
      </c>
      <c r="O126">
        <v>58</v>
      </c>
      <c r="P126">
        <v>681</v>
      </c>
      <c r="Q126">
        <v>5</v>
      </c>
      <c r="R126">
        <v>97.1</v>
      </c>
      <c r="S126">
        <v>126.1</v>
      </c>
      <c r="T126">
        <v>155.1</v>
      </c>
      <c r="U126">
        <v>13</v>
      </c>
      <c r="V126">
        <v>16</v>
      </c>
      <c r="W126">
        <v>18</v>
      </c>
    </row>
    <row r="127" spans="2:23">
      <c r="B127" t="s">
        <v>199</v>
      </c>
      <c r="C127" t="s">
        <v>65</v>
      </c>
      <c r="D127" t="s">
        <v>77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1</v>
      </c>
      <c r="O127">
        <v>55</v>
      </c>
      <c r="P127">
        <v>707</v>
      </c>
      <c r="Q127">
        <v>5</v>
      </c>
      <c r="R127">
        <v>99.7</v>
      </c>
      <c r="S127">
        <v>127.2</v>
      </c>
      <c r="T127">
        <v>154.69999999999999</v>
      </c>
      <c r="U127">
        <v>8</v>
      </c>
      <c r="V127">
        <v>8</v>
      </c>
      <c r="W127">
        <v>8</v>
      </c>
    </row>
    <row r="128" spans="2:23">
      <c r="B128" t="s">
        <v>200</v>
      </c>
      <c r="C128" t="s">
        <v>65</v>
      </c>
      <c r="D128" t="s">
        <v>87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1</v>
      </c>
      <c r="O128">
        <v>51</v>
      </c>
      <c r="P128">
        <v>676</v>
      </c>
      <c r="Q128">
        <v>6</v>
      </c>
      <c r="R128">
        <v>102.6</v>
      </c>
      <c r="S128">
        <v>128.1</v>
      </c>
      <c r="T128">
        <v>153.6</v>
      </c>
      <c r="U128">
        <v>15</v>
      </c>
      <c r="V128">
        <v>14</v>
      </c>
      <c r="W128">
        <v>14</v>
      </c>
    </row>
    <row r="129" spans="2:23">
      <c r="B129" t="s">
        <v>201</v>
      </c>
      <c r="C129" t="s">
        <v>58</v>
      </c>
      <c r="D129" t="s">
        <v>114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1</v>
      </c>
      <c r="O129">
        <v>58</v>
      </c>
      <c r="P129">
        <v>784</v>
      </c>
      <c r="Q129">
        <v>3</v>
      </c>
      <c r="R129">
        <v>95.4</v>
      </c>
      <c r="S129">
        <v>124.4</v>
      </c>
      <c r="T129">
        <v>153.4</v>
      </c>
      <c r="U129">
        <v>4</v>
      </c>
      <c r="V129">
        <v>5</v>
      </c>
      <c r="W129">
        <v>5</v>
      </c>
    </row>
    <row r="130" spans="2:23">
      <c r="B130" t="s">
        <v>202</v>
      </c>
      <c r="C130" t="s">
        <v>65</v>
      </c>
      <c r="D130" t="s">
        <v>100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1</v>
      </c>
      <c r="O130">
        <v>61</v>
      </c>
      <c r="P130">
        <v>634</v>
      </c>
      <c r="Q130">
        <v>5</v>
      </c>
      <c r="R130">
        <v>92.4</v>
      </c>
      <c r="S130">
        <v>122.9</v>
      </c>
      <c r="T130">
        <v>153.4</v>
      </c>
      <c r="U130">
        <v>4</v>
      </c>
      <c r="V130">
        <v>4</v>
      </c>
      <c r="W130">
        <v>4</v>
      </c>
    </row>
    <row r="131" spans="2:23">
      <c r="B131" t="s">
        <v>203</v>
      </c>
      <c r="C131" t="s">
        <v>58</v>
      </c>
      <c r="D131" t="s">
        <v>56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1</v>
      </c>
      <c r="O131">
        <v>50</v>
      </c>
      <c r="P131">
        <v>728</v>
      </c>
      <c r="Q131">
        <v>4</v>
      </c>
      <c r="R131">
        <v>98.2</v>
      </c>
      <c r="S131">
        <v>123.2</v>
      </c>
      <c r="T131">
        <v>148.19999999999999</v>
      </c>
      <c r="U131">
        <v>2</v>
      </c>
      <c r="V131">
        <v>2</v>
      </c>
      <c r="W131">
        <v>2</v>
      </c>
    </row>
    <row r="132" spans="2:23">
      <c r="B132" t="s">
        <v>204</v>
      </c>
      <c r="C132" t="s">
        <v>43</v>
      </c>
      <c r="D132" t="s">
        <v>127</v>
      </c>
      <c r="E132">
        <v>272</v>
      </c>
      <c r="F132">
        <v>160</v>
      </c>
      <c r="G132">
        <v>58.7</v>
      </c>
      <c r="H132">
        <v>1874</v>
      </c>
      <c r="I132">
        <v>11</v>
      </c>
      <c r="J132">
        <v>4</v>
      </c>
      <c r="K132">
        <v>56</v>
      </c>
      <c r="L132">
        <v>299</v>
      </c>
      <c r="M132">
        <v>2</v>
      </c>
      <c r="N132">
        <v>4</v>
      </c>
      <c r="O132">
        <v>0</v>
      </c>
      <c r="P132">
        <v>0</v>
      </c>
      <c r="Q132">
        <v>0</v>
      </c>
      <c r="R132">
        <v>146.46</v>
      </c>
      <c r="S132">
        <v>146.46</v>
      </c>
      <c r="T132">
        <v>146.46</v>
      </c>
      <c r="U132">
        <v>0</v>
      </c>
      <c r="V132">
        <v>0</v>
      </c>
      <c r="W132">
        <v>0</v>
      </c>
    </row>
    <row r="133" spans="2:23">
      <c r="B133" t="s">
        <v>205</v>
      </c>
      <c r="C133" t="s">
        <v>40</v>
      </c>
      <c r="D133" t="s">
        <v>87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176</v>
      </c>
      <c r="L133">
        <v>776</v>
      </c>
      <c r="M133">
        <v>7</v>
      </c>
      <c r="N133">
        <v>1</v>
      </c>
      <c r="O133">
        <v>16</v>
      </c>
      <c r="P133">
        <v>128</v>
      </c>
      <c r="Q133">
        <v>0</v>
      </c>
      <c r="R133">
        <v>130.4</v>
      </c>
      <c r="S133">
        <v>138.4</v>
      </c>
      <c r="T133">
        <v>146.4</v>
      </c>
      <c r="U133">
        <v>19</v>
      </c>
      <c r="V133">
        <v>13</v>
      </c>
      <c r="W133">
        <v>11</v>
      </c>
    </row>
    <row r="134" spans="2:23">
      <c r="B134" t="s">
        <v>206</v>
      </c>
      <c r="C134" t="s">
        <v>58</v>
      </c>
      <c r="D134" t="s">
        <v>108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1</v>
      </c>
      <c r="O134">
        <v>51</v>
      </c>
      <c r="P134">
        <v>722</v>
      </c>
      <c r="Q134">
        <v>4</v>
      </c>
      <c r="R134">
        <v>95.2</v>
      </c>
      <c r="S134">
        <v>120.7</v>
      </c>
      <c r="T134">
        <v>146.19999999999999</v>
      </c>
      <c r="U134">
        <v>5</v>
      </c>
      <c r="V134">
        <v>5</v>
      </c>
      <c r="W134">
        <v>5</v>
      </c>
    </row>
    <row r="135" spans="2:23">
      <c r="B135" t="s">
        <v>207</v>
      </c>
      <c r="C135" t="s">
        <v>58</v>
      </c>
      <c r="D135" t="s">
        <v>87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1</v>
      </c>
      <c r="L135">
        <v>7</v>
      </c>
      <c r="M135">
        <v>0</v>
      </c>
      <c r="N135">
        <v>1</v>
      </c>
      <c r="O135">
        <v>50</v>
      </c>
      <c r="P135">
        <v>703</v>
      </c>
      <c r="Q135">
        <v>4</v>
      </c>
      <c r="R135">
        <v>94</v>
      </c>
      <c r="S135">
        <v>119</v>
      </c>
      <c r="T135">
        <v>144</v>
      </c>
      <c r="U135">
        <v>4</v>
      </c>
      <c r="V135">
        <v>6</v>
      </c>
      <c r="W135">
        <v>7</v>
      </c>
    </row>
    <row r="136" spans="2:23">
      <c r="B136" t="s">
        <v>208</v>
      </c>
      <c r="C136" t="s">
        <v>40</v>
      </c>
      <c r="D136" t="s">
        <v>52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172</v>
      </c>
      <c r="L136">
        <v>572</v>
      </c>
      <c r="M136">
        <v>3</v>
      </c>
      <c r="N136">
        <v>4</v>
      </c>
      <c r="O136">
        <v>42</v>
      </c>
      <c r="P136">
        <v>286</v>
      </c>
      <c r="Q136">
        <v>1</v>
      </c>
      <c r="R136">
        <v>100</v>
      </c>
      <c r="S136">
        <v>121</v>
      </c>
      <c r="T136">
        <v>142</v>
      </c>
      <c r="U136">
        <v>15</v>
      </c>
      <c r="V136">
        <v>14</v>
      </c>
      <c r="W136">
        <v>14</v>
      </c>
    </row>
    <row r="137" spans="2:23">
      <c r="B137" t="s">
        <v>209</v>
      </c>
      <c r="C137" t="s">
        <v>58</v>
      </c>
      <c r="D137" t="s">
        <v>89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1</v>
      </c>
      <c r="L137">
        <v>7</v>
      </c>
      <c r="M137">
        <v>0</v>
      </c>
      <c r="N137">
        <v>1</v>
      </c>
      <c r="O137">
        <v>52</v>
      </c>
      <c r="P137">
        <v>710</v>
      </c>
      <c r="Q137">
        <v>3</v>
      </c>
      <c r="R137">
        <v>88.7</v>
      </c>
      <c r="S137">
        <v>114.7</v>
      </c>
      <c r="T137">
        <v>140.69999999999999</v>
      </c>
      <c r="U137">
        <v>2</v>
      </c>
      <c r="V137">
        <v>2</v>
      </c>
      <c r="W137">
        <v>2</v>
      </c>
    </row>
    <row r="138" spans="2:23">
      <c r="B138" t="s">
        <v>210</v>
      </c>
      <c r="C138" t="s">
        <v>40</v>
      </c>
      <c r="D138" t="s">
        <v>56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164</v>
      </c>
      <c r="L138">
        <v>715</v>
      </c>
      <c r="M138">
        <v>3</v>
      </c>
      <c r="N138">
        <v>2</v>
      </c>
      <c r="O138">
        <v>23</v>
      </c>
      <c r="P138">
        <v>207</v>
      </c>
      <c r="Q138">
        <v>1</v>
      </c>
      <c r="R138">
        <v>115.6</v>
      </c>
      <c r="S138">
        <v>127.1</v>
      </c>
      <c r="T138">
        <v>138.6</v>
      </c>
      <c r="U138">
        <v>9</v>
      </c>
      <c r="V138">
        <v>7</v>
      </c>
      <c r="W138">
        <v>6</v>
      </c>
    </row>
    <row r="139" spans="2:23">
      <c r="B139" t="s">
        <v>211</v>
      </c>
      <c r="C139" t="s">
        <v>65</v>
      </c>
      <c r="D139" t="s">
        <v>108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48</v>
      </c>
      <c r="P139">
        <v>598</v>
      </c>
      <c r="Q139">
        <v>5</v>
      </c>
      <c r="R139">
        <v>89.8</v>
      </c>
      <c r="S139">
        <v>113.8</v>
      </c>
      <c r="T139">
        <v>137.80000000000001</v>
      </c>
      <c r="U139">
        <v>0</v>
      </c>
      <c r="V139">
        <v>0</v>
      </c>
      <c r="W139">
        <v>0</v>
      </c>
    </row>
    <row r="140" spans="2:23">
      <c r="B140" t="s">
        <v>212</v>
      </c>
      <c r="C140" t="s">
        <v>65</v>
      </c>
      <c r="D140" t="s">
        <v>70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42</v>
      </c>
      <c r="P140">
        <v>596</v>
      </c>
      <c r="Q140">
        <v>6</v>
      </c>
      <c r="R140">
        <v>95.6</v>
      </c>
      <c r="S140">
        <v>116.6</v>
      </c>
      <c r="T140">
        <v>137.6</v>
      </c>
      <c r="U140">
        <v>4</v>
      </c>
      <c r="V140">
        <v>3</v>
      </c>
      <c r="W140">
        <v>3</v>
      </c>
    </row>
    <row r="141" spans="2:23">
      <c r="B141" t="s">
        <v>213</v>
      </c>
      <c r="C141" t="s">
        <v>58</v>
      </c>
      <c r="D141" t="s">
        <v>119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4</v>
      </c>
      <c r="L141">
        <v>21</v>
      </c>
      <c r="M141">
        <v>0</v>
      </c>
      <c r="N141">
        <v>1</v>
      </c>
      <c r="O141">
        <v>47</v>
      </c>
      <c r="P141">
        <v>699</v>
      </c>
      <c r="Q141">
        <v>3</v>
      </c>
      <c r="R141">
        <v>88</v>
      </c>
      <c r="S141">
        <v>111.5</v>
      </c>
      <c r="T141">
        <v>135</v>
      </c>
      <c r="U141">
        <v>10</v>
      </c>
      <c r="V141">
        <v>10</v>
      </c>
      <c r="W141">
        <v>12</v>
      </c>
    </row>
    <row r="142" spans="2:23">
      <c r="B142" t="s">
        <v>214</v>
      </c>
      <c r="C142" t="s">
        <v>58</v>
      </c>
      <c r="D142" t="s">
        <v>100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1</v>
      </c>
      <c r="O142">
        <v>47</v>
      </c>
      <c r="P142">
        <v>647</v>
      </c>
      <c r="Q142">
        <v>4</v>
      </c>
      <c r="R142">
        <v>87.7</v>
      </c>
      <c r="S142">
        <v>111.2</v>
      </c>
      <c r="T142">
        <v>134.69999999999999</v>
      </c>
      <c r="U142">
        <v>0</v>
      </c>
      <c r="V142">
        <v>0</v>
      </c>
      <c r="W142">
        <v>0</v>
      </c>
    </row>
    <row r="143" spans="2:23">
      <c r="B143" t="s">
        <v>215</v>
      </c>
      <c r="C143" t="s">
        <v>40</v>
      </c>
      <c r="D143" t="s">
        <v>68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78</v>
      </c>
      <c r="L143">
        <v>316</v>
      </c>
      <c r="M143">
        <v>2</v>
      </c>
      <c r="N143">
        <v>2</v>
      </c>
      <c r="O143">
        <v>49</v>
      </c>
      <c r="P143">
        <v>405</v>
      </c>
      <c r="Q143">
        <v>1</v>
      </c>
      <c r="R143">
        <v>85.5</v>
      </c>
      <c r="S143">
        <v>110</v>
      </c>
      <c r="T143">
        <v>134.5</v>
      </c>
      <c r="U143">
        <v>1</v>
      </c>
      <c r="V143">
        <v>2</v>
      </c>
      <c r="W143">
        <v>3</v>
      </c>
    </row>
    <row r="144" spans="2:23">
      <c r="B144" t="s">
        <v>216</v>
      </c>
      <c r="C144" t="s">
        <v>58</v>
      </c>
      <c r="D144" t="s">
        <v>179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1</v>
      </c>
      <c r="L144">
        <v>9</v>
      </c>
      <c r="M144">
        <v>0</v>
      </c>
      <c r="N144">
        <v>2</v>
      </c>
      <c r="O144">
        <v>49</v>
      </c>
      <c r="P144">
        <v>701</v>
      </c>
      <c r="Q144">
        <v>3</v>
      </c>
      <c r="R144">
        <v>84.95</v>
      </c>
      <c r="S144">
        <v>109.45</v>
      </c>
      <c r="T144">
        <v>133.94999999999999</v>
      </c>
      <c r="U144">
        <v>0</v>
      </c>
      <c r="V144">
        <v>0</v>
      </c>
      <c r="W144">
        <v>0</v>
      </c>
    </row>
    <row r="145" spans="2:23">
      <c r="B145" t="s">
        <v>217</v>
      </c>
      <c r="C145" t="s">
        <v>65</v>
      </c>
      <c r="D145" t="s">
        <v>102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48</v>
      </c>
      <c r="P145">
        <v>551</v>
      </c>
      <c r="Q145">
        <v>5</v>
      </c>
      <c r="R145">
        <v>85.1</v>
      </c>
      <c r="S145">
        <v>109.1</v>
      </c>
      <c r="T145">
        <v>133.1</v>
      </c>
      <c r="U145">
        <v>0</v>
      </c>
      <c r="V145">
        <v>0</v>
      </c>
      <c r="W145">
        <v>0</v>
      </c>
    </row>
    <row r="146" spans="2:23">
      <c r="B146" t="s">
        <v>218</v>
      </c>
      <c r="C146" t="s">
        <v>58</v>
      </c>
      <c r="D146" t="s">
        <v>77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1</v>
      </c>
      <c r="O146">
        <v>48</v>
      </c>
      <c r="P146">
        <v>620</v>
      </c>
      <c r="Q146">
        <v>4</v>
      </c>
      <c r="R146">
        <v>85</v>
      </c>
      <c r="S146">
        <v>109</v>
      </c>
      <c r="T146">
        <v>133</v>
      </c>
      <c r="U146">
        <v>5</v>
      </c>
      <c r="V146">
        <v>5</v>
      </c>
      <c r="W146">
        <v>6</v>
      </c>
    </row>
    <row r="147" spans="2:23">
      <c r="B147" t="s">
        <v>219</v>
      </c>
      <c r="C147" t="s">
        <v>58</v>
      </c>
      <c r="D147" t="s">
        <v>119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1</v>
      </c>
      <c r="L147">
        <v>8</v>
      </c>
      <c r="M147">
        <v>0</v>
      </c>
      <c r="N147">
        <v>1</v>
      </c>
      <c r="O147">
        <v>49</v>
      </c>
      <c r="P147">
        <v>662</v>
      </c>
      <c r="Q147">
        <v>3</v>
      </c>
      <c r="R147">
        <v>84</v>
      </c>
      <c r="S147">
        <v>108.5</v>
      </c>
      <c r="T147">
        <v>133</v>
      </c>
      <c r="U147">
        <v>0</v>
      </c>
      <c r="V147">
        <v>0</v>
      </c>
      <c r="W147">
        <v>0</v>
      </c>
    </row>
    <row r="148" spans="2:23">
      <c r="B148" t="s">
        <v>220</v>
      </c>
      <c r="C148" t="s">
        <v>58</v>
      </c>
      <c r="D148" t="s">
        <v>102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6</v>
      </c>
      <c r="L148">
        <v>50</v>
      </c>
      <c r="M148">
        <v>0</v>
      </c>
      <c r="N148">
        <v>2</v>
      </c>
      <c r="O148">
        <v>48</v>
      </c>
      <c r="P148">
        <v>649</v>
      </c>
      <c r="Q148">
        <v>3</v>
      </c>
      <c r="R148">
        <v>84.9</v>
      </c>
      <c r="S148">
        <v>108.9</v>
      </c>
      <c r="T148">
        <v>132.9</v>
      </c>
      <c r="U148">
        <v>5</v>
      </c>
      <c r="V148">
        <v>6</v>
      </c>
      <c r="W148">
        <v>6</v>
      </c>
    </row>
    <row r="149" spans="2:23">
      <c r="B149" t="s">
        <v>221</v>
      </c>
      <c r="C149" t="s">
        <v>40</v>
      </c>
      <c r="D149" t="s">
        <v>63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111</v>
      </c>
      <c r="L149">
        <v>513</v>
      </c>
      <c r="M149">
        <v>3</v>
      </c>
      <c r="N149">
        <v>1</v>
      </c>
      <c r="O149">
        <v>35</v>
      </c>
      <c r="P149">
        <v>266</v>
      </c>
      <c r="Q149">
        <v>1</v>
      </c>
      <c r="R149">
        <v>97.9</v>
      </c>
      <c r="S149">
        <v>115.4</v>
      </c>
      <c r="T149">
        <v>132.9</v>
      </c>
      <c r="U149">
        <v>6</v>
      </c>
      <c r="V149">
        <v>6</v>
      </c>
      <c r="W149">
        <v>6</v>
      </c>
    </row>
    <row r="150" spans="2:23">
      <c r="B150" t="s">
        <v>222</v>
      </c>
      <c r="C150" t="s">
        <v>43</v>
      </c>
      <c r="D150" t="s">
        <v>48</v>
      </c>
      <c r="E150">
        <v>332</v>
      </c>
      <c r="F150">
        <v>196</v>
      </c>
      <c r="G150">
        <v>59</v>
      </c>
      <c r="H150">
        <v>2105</v>
      </c>
      <c r="I150">
        <v>11</v>
      </c>
      <c r="J150">
        <v>6</v>
      </c>
      <c r="K150">
        <v>38</v>
      </c>
      <c r="L150">
        <v>143</v>
      </c>
      <c r="M150">
        <v>1</v>
      </c>
      <c r="N150">
        <v>3</v>
      </c>
      <c r="O150">
        <v>0</v>
      </c>
      <c r="P150">
        <v>0</v>
      </c>
      <c r="Q150">
        <v>0</v>
      </c>
      <c r="R150">
        <v>132.9</v>
      </c>
      <c r="S150">
        <v>132.9</v>
      </c>
      <c r="T150">
        <v>132.9</v>
      </c>
      <c r="U150">
        <v>0</v>
      </c>
      <c r="V150">
        <v>0</v>
      </c>
      <c r="W150">
        <v>0</v>
      </c>
    </row>
    <row r="151" spans="2:23">
      <c r="B151" t="s">
        <v>223</v>
      </c>
      <c r="C151" t="s">
        <v>58</v>
      </c>
      <c r="D151" t="s">
        <v>100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44</v>
      </c>
      <c r="P151">
        <v>647</v>
      </c>
      <c r="Q151">
        <v>4</v>
      </c>
      <c r="R151">
        <v>88.7</v>
      </c>
      <c r="S151">
        <v>110.7</v>
      </c>
      <c r="T151">
        <v>132.69999999999999</v>
      </c>
      <c r="U151">
        <v>1</v>
      </c>
      <c r="V151">
        <v>0</v>
      </c>
      <c r="W151">
        <v>0</v>
      </c>
    </row>
    <row r="152" spans="2:23">
      <c r="B152" t="s">
        <v>224</v>
      </c>
      <c r="C152" t="s">
        <v>58</v>
      </c>
      <c r="D152" t="s">
        <v>70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1</v>
      </c>
      <c r="O152">
        <v>49</v>
      </c>
      <c r="P152">
        <v>595</v>
      </c>
      <c r="Q152">
        <v>4</v>
      </c>
      <c r="R152">
        <v>82.5</v>
      </c>
      <c r="S152">
        <v>107</v>
      </c>
      <c r="T152">
        <v>131.5</v>
      </c>
      <c r="U152">
        <v>0</v>
      </c>
      <c r="V152">
        <v>0</v>
      </c>
      <c r="W152">
        <v>0</v>
      </c>
    </row>
    <row r="153" spans="2:23">
      <c r="B153" t="s">
        <v>225</v>
      </c>
      <c r="C153" t="s">
        <v>43</v>
      </c>
      <c r="D153" t="s">
        <v>175</v>
      </c>
      <c r="E153">
        <v>380</v>
      </c>
      <c r="F153">
        <v>226</v>
      </c>
      <c r="G153">
        <v>59.5</v>
      </c>
      <c r="H153">
        <v>2435</v>
      </c>
      <c r="I153">
        <v>13</v>
      </c>
      <c r="J153">
        <v>10</v>
      </c>
      <c r="K153">
        <v>14</v>
      </c>
      <c r="L153">
        <v>40</v>
      </c>
      <c r="M153">
        <v>0</v>
      </c>
      <c r="N153">
        <v>2</v>
      </c>
      <c r="O153">
        <v>0</v>
      </c>
      <c r="P153">
        <v>0</v>
      </c>
      <c r="Q153">
        <v>0</v>
      </c>
      <c r="R153">
        <v>131</v>
      </c>
      <c r="S153">
        <v>131</v>
      </c>
      <c r="T153">
        <v>131</v>
      </c>
      <c r="U153">
        <v>0</v>
      </c>
      <c r="V153">
        <v>0</v>
      </c>
      <c r="W153">
        <v>0</v>
      </c>
    </row>
    <row r="154" spans="2:23">
      <c r="B154" t="s">
        <v>226</v>
      </c>
      <c r="C154" t="s">
        <v>40</v>
      </c>
      <c r="D154" t="s">
        <v>179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132</v>
      </c>
      <c r="L154">
        <v>623</v>
      </c>
      <c r="M154">
        <v>4</v>
      </c>
      <c r="N154">
        <v>1</v>
      </c>
      <c r="O154">
        <v>27</v>
      </c>
      <c r="P154">
        <v>166</v>
      </c>
      <c r="Q154">
        <v>1</v>
      </c>
      <c r="R154">
        <v>103.9</v>
      </c>
      <c r="S154">
        <v>117.4</v>
      </c>
      <c r="T154">
        <v>130.9</v>
      </c>
      <c r="U154">
        <v>4</v>
      </c>
      <c r="V154">
        <v>3</v>
      </c>
      <c r="W154">
        <v>2</v>
      </c>
    </row>
    <row r="155" spans="2:23">
      <c r="B155" t="s">
        <v>227</v>
      </c>
      <c r="C155" t="s">
        <v>58</v>
      </c>
      <c r="D155" t="s">
        <v>61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47</v>
      </c>
      <c r="P155">
        <v>648</v>
      </c>
      <c r="Q155">
        <v>3</v>
      </c>
      <c r="R155">
        <v>82.8</v>
      </c>
      <c r="S155">
        <v>106.3</v>
      </c>
      <c r="T155">
        <v>129.80000000000001</v>
      </c>
      <c r="U155">
        <v>0</v>
      </c>
      <c r="V155">
        <v>0</v>
      </c>
      <c r="W155">
        <v>0</v>
      </c>
    </row>
    <row r="156" spans="2:23">
      <c r="B156" t="s">
        <v>228</v>
      </c>
      <c r="C156" t="s">
        <v>58</v>
      </c>
      <c r="D156" t="s">
        <v>46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5</v>
      </c>
      <c r="L156">
        <v>26</v>
      </c>
      <c r="M156">
        <v>0</v>
      </c>
      <c r="N156">
        <v>2</v>
      </c>
      <c r="O156">
        <v>42</v>
      </c>
      <c r="P156">
        <v>629</v>
      </c>
      <c r="Q156">
        <v>4</v>
      </c>
      <c r="R156">
        <v>86.5</v>
      </c>
      <c r="S156">
        <v>107.5</v>
      </c>
      <c r="T156">
        <v>128.5</v>
      </c>
      <c r="U156">
        <v>4</v>
      </c>
      <c r="V156">
        <v>4</v>
      </c>
      <c r="W156">
        <v>4</v>
      </c>
    </row>
    <row r="157" spans="2:23">
      <c r="B157" t="s">
        <v>229</v>
      </c>
      <c r="C157" t="s">
        <v>58</v>
      </c>
      <c r="D157" t="s">
        <v>91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3</v>
      </c>
      <c r="L157">
        <v>18</v>
      </c>
      <c r="M157">
        <v>0</v>
      </c>
      <c r="N157">
        <v>1</v>
      </c>
      <c r="O157">
        <v>41</v>
      </c>
      <c r="P157">
        <v>623</v>
      </c>
      <c r="Q157">
        <v>4</v>
      </c>
      <c r="R157">
        <v>86.7</v>
      </c>
      <c r="S157">
        <v>107.2</v>
      </c>
      <c r="T157">
        <v>127.7</v>
      </c>
      <c r="U157">
        <v>0</v>
      </c>
      <c r="V157">
        <v>0</v>
      </c>
      <c r="W157">
        <v>0</v>
      </c>
    </row>
    <row r="158" spans="2:23">
      <c r="B158" t="s">
        <v>230</v>
      </c>
      <c r="C158" t="s">
        <v>58</v>
      </c>
      <c r="D158" t="s">
        <v>105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2</v>
      </c>
      <c r="L158">
        <v>16</v>
      </c>
      <c r="M158">
        <v>0</v>
      </c>
      <c r="N158">
        <v>1</v>
      </c>
      <c r="O158">
        <v>45</v>
      </c>
      <c r="P158">
        <v>646</v>
      </c>
      <c r="Q158">
        <v>3</v>
      </c>
      <c r="R158">
        <v>82.55</v>
      </c>
      <c r="S158">
        <v>105.05</v>
      </c>
      <c r="T158">
        <v>127.55</v>
      </c>
      <c r="U158">
        <v>0</v>
      </c>
      <c r="V158">
        <v>0</v>
      </c>
      <c r="W158">
        <v>0</v>
      </c>
    </row>
    <row r="159" spans="2:23">
      <c r="B159" t="s">
        <v>231</v>
      </c>
      <c r="C159" t="s">
        <v>58</v>
      </c>
      <c r="D159" t="s">
        <v>170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5</v>
      </c>
      <c r="L159">
        <v>32</v>
      </c>
      <c r="M159">
        <v>0</v>
      </c>
      <c r="N159">
        <v>0</v>
      </c>
      <c r="O159">
        <v>52</v>
      </c>
      <c r="P159">
        <v>601</v>
      </c>
      <c r="Q159">
        <v>2</v>
      </c>
      <c r="R159">
        <v>75.3</v>
      </c>
      <c r="S159">
        <v>101.3</v>
      </c>
      <c r="T159">
        <v>127.3</v>
      </c>
      <c r="U159">
        <v>0</v>
      </c>
      <c r="V159">
        <v>0</v>
      </c>
      <c r="W159">
        <v>0</v>
      </c>
    </row>
    <row r="160" spans="2:23">
      <c r="B160" t="s">
        <v>232</v>
      </c>
      <c r="C160" t="s">
        <v>65</v>
      </c>
      <c r="D160" t="s">
        <v>105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1</v>
      </c>
      <c r="O160">
        <v>45</v>
      </c>
      <c r="P160">
        <v>572</v>
      </c>
      <c r="Q160">
        <v>4</v>
      </c>
      <c r="R160">
        <v>81.599999999999994</v>
      </c>
      <c r="S160">
        <v>104.1</v>
      </c>
      <c r="T160">
        <v>126.6</v>
      </c>
      <c r="U160">
        <v>1</v>
      </c>
      <c r="V160">
        <v>0</v>
      </c>
      <c r="W160">
        <v>0</v>
      </c>
    </row>
    <row r="161" spans="2:23">
      <c r="B161" t="s">
        <v>233</v>
      </c>
      <c r="C161" t="s">
        <v>65</v>
      </c>
      <c r="D161" t="s">
        <v>63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47</v>
      </c>
      <c r="P161">
        <v>496</v>
      </c>
      <c r="Q161">
        <v>5</v>
      </c>
      <c r="R161">
        <v>79.599999999999994</v>
      </c>
      <c r="S161">
        <v>103.1</v>
      </c>
      <c r="T161">
        <v>126.6</v>
      </c>
      <c r="U161">
        <v>0</v>
      </c>
      <c r="V161">
        <v>0</v>
      </c>
      <c r="W161">
        <v>0</v>
      </c>
    </row>
    <row r="162" spans="2:23">
      <c r="B162" t="s">
        <v>234</v>
      </c>
      <c r="C162" t="s">
        <v>40</v>
      </c>
      <c r="D162" t="s">
        <v>46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145</v>
      </c>
      <c r="L162">
        <v>696</v>
      </c>
      <c r="M162">
        <v>6</v>
      </c>
      <c r="N162">
        <v>0</v>
      </c>
      <c r="O162">
        <v>12</v>
      </c>
      <c r="P162">
        <v>76</v>
      </c>
      <c r="Q162">
        <v>0</v>
      </c>
      <c r="R162">
        <v>114.4</v>
      </c>
      <c r="S162">
        <v>120.4</v>
      </c>
      <c r="T162">
        <v>126.4</v>
      </c>
      <c r="U162">
        <v>6</v>
      </c>
      <c r="V162">
        <v>4</v>
      </c>
      <c r="W162">
        <v>1</v>
      </c>
    </row>
    <row r="163" spans="2:23">
      <c r="B163" t="s">
        <v>235</v>
      </c>
      <c r="C163" t="s">
        <v>40</v>
      </c>
      <c r="D163" t="s">
        <v>96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127</v>
      </c>
      <c r="L163">
        <v>564</v>
      </c>
      <c r="M163">
        <v>2</v>
      </c>
      <c r="N163">
        <v>2</v>
      </c>
      <c r="O163">
        <v>32</v>
      </c>
      <c r="P163">
        <v>223</v>
      </c>
      <c r="Q163">
        <v>1</v>
      </c>
      <c r="R163">
        <v>92.7</v>
      </c>
      <c r="S163">
        <v>108.7</v>
      </c>
      <c r="T163">
        <v>124.7</v>
      </c>
      <c r="U163">
        <v>5</v>
      </c>
      <c r="V163">
        <v>4</v>
      </c>
      <c r="W163">
        <v>3</v>
      </c>
    </row>
    <row r="164" spans="2:23">
      <c r="B164" t="s">
        <v>236</v>
      </c>
      <c r="C164" t="s">
        <v>58</v>
      </c>
      <c r="D164" t="s">
        <v>77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1</v>
      </c>
      <c r="O164">
        <v>44</v>
      </c>
      <c r="P164">
        <v>599</v>
      </c>
      <c r="Q164">
        <v>4</v>
      </c>
      <c r="R164">
        <v>79.900000000000006</v>
      </c>
      <c r="S164">
        <v>101.9</v>
      </c>
      <c r="T164">
        <v>123.9</v>
      </c>
      <c r="U164">
        <v>0</v>
      </c>
      <c r="V164">
        <v>0</v>
      </c>
      <c r="W164">
        <v>0</v>
      </c>
    </row>
    <row r="165" spans="2:23">
      <c r="B165" t="s">
        <v>237</v>
      </c>
      <c r="C165" t="s">
        <v>58</v>
      </c>
      <c r="D165" t="s">
        <v>83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1</v>
      </c>
      <c r="L165">
        <v>9</v>
      </c>
      <c r="M165">
        <v>0</v>
      </c>
      <c r="N165">
        <v>1</v>
      </c>
      <c r="O165">
        <v>44</v>
      </c>
      <c r="P165">
        <v>615</v>
      </c>
      <c r="Q165">
        <v>3</v>
      </c>
      <c r="R165">
        <v>79.349999999999994</v>
      </c>
      <c r="S165">
        <v>101.35</v>
      </c>
      <c r="T165">
        <v>123.35</v>
      </c>
      <c r="U165">
        <v>0</v>
      </c>
      <c r="V165">
        <v>0</v>
      </c>
      <c r="W165">
        <v>0</v>
      </c>
    </row>
    <row r="166" spans="2:23">
      <c r="B166" t="s">
        <v>238</v>
      </c>
      <c r="C166" t="s">
        <v>58</v>
      </c>
      <c r="D166" t="s">
        <v>56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2</v>
      </c>
      <c r="O166">
        <v>47</v>
      </c>
      <c r="P166">
        <v>603</v>
      </c>
      <c r="Q166">
        <v>3</v>
      </c>
      <c r="R166">
        <v>75.3</v>
      </c>
      <c r="S166">
        <v>98.8</v>
      </c>
      <c r="T166">
        <v>122.3</v>
      </c>
      <c r="U166">
        <v>0</v>
      </c>
      <c r="V166">
        <v>0</v>
      </c>
      <c r="W166">
        <v>0</v>
      </c>
    </row>
    <row r="167" spans="2:23">
      <c r="B167" t="s">
        <v>239</v>
      </c>
      <c r="C167" t="s">
        <v>58</v>
      </c>
      <c r="D167" t="s">
        <v>83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47</v>
      </c>
      <c r="P167">
        <v>584</v>
      </c>
      <c r="Q167">
        <v>3</v>
      </c>
      <c r="R167">
        <v>74</v>
      </c>
      <c r="S167">
        <v>97.5</v>
      </c>
      <c r="T167">
        <v>121</v>
      </c>
      <c r="U167">
        <v>0</v>
      </c>
      <c r="V167">
        <v>0</v>
      </c>
      <c r="W167">
        <v>0</v>
      </c>
    </row>
    <row r="168" spans="2:23">
      <c r="B168" t="s">
        <v>240</v>
      </c>
      <c r="C168" t="s">
        <v>40</v>
      </c>
      <c r="D168" t="s">
        <v>170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137</v>
      </c>
      <c r="L168">
        <v>596</v>
      </c>
      <c r="M168">
        <v>3</v>
      </c>
      <c r="N168">
        <v>0</v>
      </c>
      <c r="O168">
        <v>23</v>
      </c>
      <c r="P168">
        <v>183</v>
      </c>
      <c r="Q168">
        <v>0</v>
      </c>
      <c r="R168">
        <v>97.7</v>
      </c>
      <c r="S168">
        <v>109.2</v>
      </c>
      <c r="T168">
        <v>120.7</v>
      </c>
      <c r="U168">
        <v>9</v>
      </c>
      <c r="V168">
        <v>7</v>
      </c>
      <c r="W168">
        <v>6</v>
      </c>
    </row>
    <row r="169" spans="2:23">
      <c r="B169" t="s">
        <v>241</v>
      </c>
      <c r="C169" t="s">
        <v>43</v>
      </c>
      <c r="D169" t="s">
        <v>170</v>
      </c>
      <c r="E169">
        <v>397</v>
      </c>
      <c r="F169">
        <v>239</v>
      </c>
      <c r="G169">
        <v>60.2</v>
      </c>
      <c r="H169">
        <v>2003</v>
      </c>
      <c r="I169">
        <v>14</v>
      </c>
      <c r="J169">
        <v>8</v>
      </c>
      <c r="K169">
        <v>12</v>
      </c>
      <c r="L169">
        <v>29</v>
      </c>
      <c r="M169">
        <v>0</v>
      </c>
      <c r="N169">
        <v>2</v>
      </c>
      <c r="O169">
        <v>0</v>
      </c>
      <c r="P169">
        <v>0</v>
      </c>
      <c r="Q169">
        <v>0</v>
      </c>
      <c r="R169">
        <v>120.02</v>
      </c>
      <c r="S169">
        <v>120.02</v>
      </c>
      <c r="T169">
        <v>120.02</v>
      </c>
      <c r="U169">
        <v>0</v>
      </c>
      <c r="V169">
        <v>0</v>
      </c>
      <c r="W169">
        <v>0</v>
      </c>
    </row>
    <row r="170" spans="2:23">
      <c r="B170" t="s">
        <v>242</v>
      </c>
      <c r="C170" t="s">
        <v>65</v>
      </c>
      <c r="D170" t="s">
        <v>119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1</v>
      </c>
      <c r="O170">
        <v>47</v>
      </c>
      <c r="P170">
        <v>532</v>
      </c>
      <c r="Q170">
        <v>4</v>
      </c>
      <c r="R170">
        <v>72.8</v>
      </c>
      <c r="S170">
        <v>96.3</v>
      </c>
      <c r="T170">
        <v>119.8</v>
      </c>
      <c r="U170">
        <v>0</v>
      </c>
      <c r="V170">
        <v>0</v>
      </c>
      <c r="W170">
        <v>0</v>
      </c>
    </row>
    <row r="171" spans="2:23">
      <c r="B171" t="s">
        <v>243</v>
      </c>
      <c r="C171" t="s">
        <v>40</v>
      </c>
      <c r="D171" t="s">
        <v>61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161</v>
      </c>
      <c r="L171">
        <v>779</v>
      </c>
      <c r="M171">
        <v>5</v>
      </c>
      <c r="N171">
        <v>3</v>
      </c>
      <c r="O171">
        <v>11</v>
      </c>
      <c r="P171">
        <v>58</v>
      </c>
      <c r="Q171">
        <v>0</v>
      </c>
      <c r="R171">
        <v>107.7</v>
      </c>
      <c r="S171">
        <v>113.2</v>
      </c>
      <c r="T171">
        <v>118.7</v>
      </c>
      <c r="U171">
        <v>13</v>
      </c>
      <c r="V171">
        <v>9</v>
      </c>
      <c r="W171">
        <v>6</v>
      </c>
    </row>
    <row r="172" spans="2:23">
      <c r="B172" t="s">
        <v>244</v>
      </c>
      <c r="C172" t="s">
        <v>40</v>
      </c>
      <c r="D172" t="s">
        <v>114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152</v>
      </c>
      <c r="L172">
        <v>609</v>
      </c>
      <c r="M172">
        <v>4</v>
      </c>
      <c r="N172">
        <v>1</v>
      </c>
      <c r="O172">
        <v>24</v>
      </c>
      <c r="P172">
        <v>111</v>
      </c>
      <c r="Q172">
        <v>0</v>
      </c>
      <c r="R172">
        <v>94.6</v>
      </c>
      <c r="S172">
        <v>106.6</v>
      </c>
      <c r="T172">
        <v>118.6</v>
      </c>
      <c r="U172">
        <v>0</v>
      </c>
      <c r="V172">
        <v>0</v>
      </c>
      <c r="W172">
        <v>0</v>
      </c>
    </row>
    <row r="173" spans="2:23">
      <c r="B173" t="s">
        <v>245</v>
      </c>
      <c r="C173" t="s">
        <v>58</v>
      </c>
      <c r="D173" t="s">
        <v>68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2</v>
      </c>
      <c r="L173">
        <v>9</v>
      </c>
      <c r="M173">
        <v>0</v>
      </c>
      <c r="N173">
        <v>1</v>
      </c>
      <c r="O173">
        <v>47</v>
      </c>
      <c r="P173">
        <v>541</v>
      </c>
      <c r="Q173">
        <v>3</v>
      </c>
      <c r="R173">
        <v>71.3</v>
      </c>
      <c r="S173">
        <v>94.7</v>
      </c>
      <c r="T173">
        <v>118.1</v>
      </c>
      <c r="U173">
        <v>0</v>
      </c>
      <c r="V173">
        <v>0</v>
      </c>
      <c r="W173">
        <v>0</v>
      </c>
    </row>
    <row r="174" spans="2:23">
      <c r="B174" t="s">
        <v>246</v>
      </c>
      <c r="C174" t="s">
        <v>58</v>
      </c>
      <c r="D174" t="s">
        <v>41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43</v>
      </c>
      <c r="P174">
        <v>586</v>
      </c>
      <c r="Q174">
        <v>3</v>
      </c>
      <c r="R174">
        <v>74.2</v>
      </c>
      <c r="S174">
        <v>95.7</v>
      </c>
      <c r="T174">
        <v>117.2</v>
      </c>
      <c r="U174">
        <v>0</v>
      </c>
      <c r="V174">
        <v>0</v>
      </c>
      <c r="W174">
        <v>0</v>
      </c>
    </row>
    <row r="175" spans="2:23">
      <c r="B175" t="s">
        <v>247</v>
      </c>
      <c r="C175" t="s">
        <v>58</v>
      </c>
      <c r="D175" t="s">
        <v>175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1</v>
      </c>
      <c r="L175">
        <v>9</v>
      </c>
      <c r="M175">
        <v>0</v>
      </c>
      <c r="N175">
        <v>1</v>
      </c>
      <c r="O175">
        <v>41</v>
      </c>
      <c r="P175">
        <v>582</v>
      </c>
      <c r="Q175">
        <v>3</v>
      </c>
      <c r="R175">
        <v>75.05</v>
      </c>
      <c r="S175">
        <v>95.55</v>
      </c>
      <c r="T175">
        <v>116.05</v>
      </c>
      <c r="U175">
        <v>0</v>
      </c>
      <c r="V175">
        <v>0</v>
      </c>
      <c r="W175">
        <v>0</v>
      </c>
    </row>
    <row r="176" spans="2:23">
      <c r="B176" t="s">
        <v>248</v>
      </c>
      <c r="C176" t="s">
        <v>65</v>
      </c>
      <c r="D176" t="s">
        <v>127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41</v>
      </c>
      <c r="P176">
        <v>517</v>
      </c>
      <c r="Q176">
        <v>4</v>
      </c>
      <c r="R176">
        <v>74.5</v>
      </c>
      <c r="S176">
        <v>95</v>
      </c>
      <c r="T176">
        <v>115.5</v>
      </c>
      <c r="U176">
        <v>0</v>
      </c>
      <c r="V176">
        <v>0</v>
      </c>
      <c r="W176">
        <v>0</v>
      </c>
    </row>
    <row r="177" spans="2:23">
      <c r="B177" t="s">
        <v>249</v>
      </c>
      <c r="C177" t="s">
        <v>40</v>
      </c>
      <c r="D177" t="s">
        <v>127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166</v>
      </c>
      <c r="L177">
        <v>759</v>
      </c>
      <c r="M177">
        <v>5</v>
      </c>
      <c r="N177">
        <v>2</v>
      </c>
      <c r="O177">
        <v>7</v>
      </c>
      <c r="P177">
        <v>21</v>
      </c>
      <c r="Q177">
        <v>0</v>
      </c>
      <c r="R177">
        <v>106.8</v>
      </c>
      <c r="S177">
        <v>110.3</v>
      </c>
      <c r="T177">
        <v>113.8</v>
      </c>
      <c r="U177">
        <v>8</v>
      </c>
      <c r="V177">
        <v>6</v>
      </c>
      <c r="W177">
        <v>3</v>
      </c>
    </row>
    <row r="178" spans="2:23">
      <c r="B178" t="s">
        <v>250</v>
      </c>
      <c r="C178" t="s">
        <v>40</v>
      </c>
      <c r="D178" t="s">
        <v>87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156</v>
      </c>
      <c r="L178">
        <v>598</v>
      </c>
      <c r="M178">
        <v>6</v>
      </c>
      <c r="N178">
        <v>1</v>
      </c>
      <c r="O178">
        <v>9</v>
      </c>
      <c r="P178">
        <v>76</v>
      </c>
      <c r="Q178">
        <v>0</v>
      </c>
      <c r="R178">
        <v>104.2</v>
      </c>
      <c r="S178">
        <v>108.7</v>
      </c>
      <c r="T178">
        <v>113.2</v>
      </c>
      <c r="U178">
        <v>3</v>
      </c>
      <c r="V178">
        <v>3</v>
      </c>
      <c r="W178">
        <v>3</v>
      </c>
    </row>
    <row r="179" spans="2:23">
      <c r="B179" t="s">
        <v>251</v>
      </c>
      <c r="C179" t="s">
        <v>40</v>
      </c>
      <c r="D179" t="s">
        <v>52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128</v>
      </c>
      <c r="L179">
        <v>528</v>
      </c>
      <c r="M179">
        <v>5</v>
      </c>
      <c r="N179">
        <v>2</v>
      </c>
      <c r="O179">
        <v>18</v>
      </c>
      <c r="P179">
        <v>134</v>
      </c>
      <c r="Q179">
        <v>0</v>
      </c>
      <c r="R179">
        <v>95</v>
      </c>
      <c r="S179">
        <v>104</v>
      </c>
      <c r="T179">
        <v>113</v>
      </c>
      <c r="U179">
        <v>0</v>
      </c>
      <c r="V179">
        <v>0</v>
      </c>
      <c r="W179">
        <v>0</v>
      </c>
    </row>
    <row r="180" spans="2:23">
      <c r="B180" t="s">
        <v>252</v>
      </c>
      <c r="C180" t="s">
        <v>65</v>
      </c>
      <c r="D180" t="s">
        <v>114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45</v>
      </c>
      <c r="P180">
        <v>497</v>
      </c>
      <c r="Q180">
        <v>3</v>
      </c>
      <c r="R180">
        <v>67.7</v>
      </c>
      <c r="S180">
        <v>90.2</v>
      </c>
      <c r="T180">
        <v>112.7</v>
      </c>
      <c r="U180">
        <v>0</v>
      </c>
      <c r="V180">
        <v>0</v>
      </c>
      <c r="W180">
        <v>0</v>
      </c>
    </row>
    <row r="181" spans="2:23">
      <c r="B181" t="s">
        <v>253</v>
      </c>
      <c r="C181" t="s">
        <v>58</v>
      </c>
      <c r="D181" t="s">
        <v>87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1</v>
      </c>
      <c r="O181">
        <v>42</v>
      </c>
      <c r="P181">
        <v>530</v>
      </c>
      <c r="Q181">
        <v>3</v>
      </c>
      <c r="R181">
        <v>67.2</v>
      </c>
      <c r="S181">
        <v>88.05</v>
      </c>
      <c r="T181">
        <v>108.9</v>
      </c>
      <c r="U181">
        <v>0</v>
      </c>
      <c r="V181">
        <v>0</v>
      </c>
      <c r="W181">
        <v>0</v>
      </c>
    </row>
    <row r="182" spans="2:23">
      <c r="B182" t="s">
        <v>254</v>
      </c>
      <c r="C182" t="s">
        <v>65</v>
      </c>
      <c r="D182" t="s">
        <v>175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40</v>
      </c>
      <c r="P182">
        <v>462</v>
      </c>
      <c r="Q182">
        <v>4</v>
      </c>
      <c r="R182">
        <v>68.400000000000006</v>
      </c>
      <c r="S182">
        <v>88.4</v>
      </c>
      <c r="T182">
        <v>108.4</v>
      </c>
      <c r="U182">
        <v>0</v>
      </c>
      <c r="V182">
        <v>0</v>
      </c>
      <c r="W182">
        <v>0</v>
      </c>
    </row>
    <row r="183" spans="2:23">
      <c r="B183" t="s">
        <v>255</v>
      </c>
      <c r="C183" t="s">
        <v>58</v>
      </c>
      <c r="D183" t="s">
        <v>170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1</v>
      </c>
      <c r="L183">
        <v>5</v>
      </c>
      <c r="M183">
        <v>0</v>
      </c>
      <c r="N183">
        <v>0</v>
      </c>
      <c r="O183">
        <v>41</v>
      </c>
      <c r="P183">
        <v>492</v>
      </c>
      <c r="Q183">
        <v>3</v>
      </c>
      <c r="R183">
        <v>67.08</v>
      </c>
      <c r="S183">
        <v>87.43</v>
      </c>
      <c r="T183">
        <v>107.78</v>
      </c>
      <c r="U183">
        <v>0</v>
      </c>
      <c r="V183">
        <v>0</v>
      </c>
      <c r="W183">
        <v>0</v>
      </c>
    </row>
    <row r="184" spans="2:23">
      <c r="B184" t="s">
        <v>256</v>
      </c>
      <c r="C184" t="s">
        <v>40</v>
      </c>
      <c r="D184" t="s">
        <v>102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134</v>
      </c>
      <c r="L184">
        <v>589</v>
      </c>
      <c r="M184">
        <v>6</v>
      </c>
      <c r="N184">
        <v>1</v>
      </c>
      <c r="O184">
        <v>8</v>
      </c>
      <c r="P184">
        <v>59</v>
      </c>
      <c r="Q184">
        <v>0</v>
      </c>
      <c r="R184">
        <v>99.83</v>
      </c>
      <c r="S184">
        <v>103.73</v>
      </c>
      <c r="T184">
        <v>107.63</v>
      </c>
      <c r="U184">
        <v>6</v>
      </c>
      <c r="V184">
        <v>4</v>
      </c>
      <c r="W184">
        <v>3</v>
      </c>
    </row>
    <row r="185" spans="2:23">
      <c r="B185" t="s">
        <v>257</v>
      </c>
      <c r="C185" t="s">
        <v>40</v>
      </c>
      <c r="D185" t="s">
        <v>56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77</v>
      </c>
      <c r="L185">
        <v>212</v>
      </c>
      <c r="M185">
        <v>5</v>
      </c>
      <c r="N185">
        <v>0</v>
      </c>
      <c r="O185">
        <v>28</v>
      </c>
      <c r="P185">
        <v>163</v>
      </c>
      <c r="Q185">
        <v>2</v>
      </c>
      <c r="R185">
        <v>79.5</v>
      </c>
      <c r="S185">
        <v>93.5</v>
      </c>
      <c r="T185">
        <v>107.5</v>
      </c>
      <c r="U185">
        <v>1</v>
      </c>
      <c r="V185">
        <v>1</v>
      </c>
      <c r="W185">
        <v>1</v>
      </c>
    </row>
    <row r="186" spans="2:23">
      <c r="B186" t="s">
        <v>258</v>
      </c>
      <c r="C186" t="s">
        <v>58</v>
      </c>
      <c r="D186" t="s">
        <v>61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1</v>
      </c>
      <c r="L186">
        <v>6</v>
      </c>
      <c r="M186">
        <v>0</v>
      </c>
      <c r="N186">
        <v>1</v>
      </c>
      <c r="O186">
        <v>35</v>
      </c>
      <c r="P186">
        <v>515</v>
      </c>
      <c r="Q186">
        <v>4</v>
      </c>
      <c r="R186">
        <v>72.06</v>
      </c>
      <c r="S186">
        <v>89.76</v>
      </c>
      <c r="T186">
        <v>107.46</v>
      </c>
      <c r="U186">
        <v>0</v>
      </c>
      <c r="V186">
        <v>0</v>
      </c>
      <c r="W186">
        <v>0</v>
      </c>
    </row>
    <row r="187" spans="2:23">
      <c r="B187" t="s">
        <v>259</v>
      </c>
      <c r="C187" t="s">
        <v>65</v>
      </c>
      <c r="D187" t="s">
        <v>91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39</v>
      </c>
      <c r="P187">
        <v>504</v>
      </c>
      <c r="Q187">
        <v>3</v>
      </c>
      <c r="R187">
        <v>68.400000000000006</v>
      </c>
      <c r="S187">
        <v>87.9</v>
      </c>
      <c r="T187">
        <v>107.4</v>
      </c>
      <c r="U187">
        <v>0</v>
      </c>
      <c r="V187">
        <v>0</v>
      </c>
      <c r="W187">
        <v>0</v>
      </c>
    </row>
    <row r="188" spans="2:23">
      <c r="B188" t="s">
        <v>260</v>
      </c>
      <c r="C188" t="s">
        <v>58</v>
      </c>
      <c r="D188" t="s">
        <v>179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2</v>
      </c>
      <c r="O188">
        <v>35</v>
      </c>
      <c r="P188">
        <v>545</v>
      </c>
      <c r="Q188">
        <v>3</v>
      </c>
      <c r="R188">
        <v>70.7</v>
      </c>
      <c r="S188">
        <v>88.15</v>
      </c>
      <c r="T188">
        <v>105.6</v>
      </c>
      <c r="U188">
        <v>0</v>
      </c>
      <c r="V188">
        <v>0</v>
      </c>
      <c r="W188">
        <v>0</v>
      </c>
    </row>
    <row r="189" spans="2:23">
      <c r="B189" t="s">
        <v>261</v>
      </c>
      <c r="C189" t="s">
        <v>40</v>
      </c>
      <c r="D189" t="s">
        <v>50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148</v>
      </c>
      <c r="L189">
        <v>523</v>
      </c>
      <c r="M189">
        <v>3</v>
      </c>
      <c r="N189">
        <v>1</v>
      </c>
      <c r="O189">
        <v>24</v>
      </c>
      <c r="P189">
        <v>119</v>
      </c>
      <c r="Q189">
        <v>0</v>
      </c>
      <c r="R189">
        <v>81.2</v>
      </c>
      <c r="S189">
        <v>93.2</v>
      </c>
      <c r="T189">
        <v>105.2</v>
      </c>
      <c r="U189">
        <v>0</v>
      </c>
      <c r="V189">
        <v>0</v>
      </c>
      <c r="W189">
        <v>0</v>
      </c>
    </row>
    <row r="190" spans="2:23">
      <c r="B190" t="s">
        <v>262</v>
      </c>
      <c r="C190" t="s">
        <v>65</v>
      </c>
      <c r="D190" t="s">
        <v>77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1</v>
      </c>
      <c r="O190">
        <v>39</v>
      </c>
      <c r="P190">
        <v>448</v>
      </c>
      <c r="Q190">
        <v>4</v>
      </c>
      <c r="R190">
        <v>64.8</v>
      </c>
      <c r="S190">
        <v>84.3</v>
      </c>
      <c r="T190">
        <v>103.8</v>
      </c>
      <c r="U190">
        <v>0</v>
      </c>
      <c r="V190">
        <v>0</v>
      </c>
      <c r="W190">
        <v>0</v>
      </c>
    </row>
    <row r="191" spans="2:23">
      <c r="B191" t="s">
        <v>263</v>
      </c>
      <c r="C191" t="s">
        <v>58</v>
      </c>
      <c r="D191" t="s">
        <v>119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1</v>
      </c>
      <c r="O191">
        <v>39</v>
      </c>
      <c r="P191">
        <v>534</v>
      </c>
      <c r="Q191">
        <v>2</v>
      </c>
      <c r="R191">
        <v>64.400000000000006</v>
      </c>
      <c r="S191">
        <v>83.9</v>
      </c>
      <c r="T191">
        <v>103.4</v>
      </c>
      <c r="U191">
        <v>0</v>
      </c>
      <c r="V191">
        <v>0</v>
      </c>
      <c r="W191">
        <v>0</v>
      </c>
    </row>
    <row r="192" spans="2:23">
      <c r="B192" t="s">
        <v>264</v>
      </c>
      <c r="C192" t="s">
        <v>58</v>
      </c>
      <c r="D192" t="s">
        <v>127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3</v>
      </c>
      <c r="L192">
        <v>10</v>
      </c>
      <c r="M192">
        <v>0</v>
      </c>
      <c r="N192">
        <v>1</v>
      </c>
      <c r="O192">
        <v>40</v>
      </c>
      <c r="P192">
        <v>518</v>
      </c>
      <c r="Q192">
        <v>2</v>
      </c>
      <c r="R192">
        <v>62.75</v>
      </c>
      <c r="S192">
        <v>82.75</v>
      </c>
      <c r="T192">
        <v>102.75</v>
      </c>
      <c r="U192">
        <v>0</v>
      </c>
      <c r="V192">
        <v>0</v>
      </c>
      <c r="W192">
        <v>0</v>
      </c>
    </row>
    <row r="193" spans="2:23">
      <c r="B193" t="s">
        <v>265</v>
      </c>
      <c r="C193" t="s">
        <v>58</v>
      </c>
      <c r="D193" t="s">
        <v>170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1</v>
      </c>
      <c r="O193">
        <v>37</v>
      </c>
      <c r="P193">
        <v>494</v>
      </c>
      <c r="Q193">
        <v>3</v>
      </c>
      <c r="R193">
        <v>65.180000000000007</v>
      </c>
      <c r="S193">
        <v>83.88</v>
      </c>
      <c r="T193">
        <v>102.58</v>
      </c>
      <c r="U193">
        <v>0</v>
      </c>
      <c r="V193">
        <v>0</v>
      </c>
      <c r="W193">
        <v>0</v>
      </c>
    </row>
    <row r="194" spans="2:23">
      <c r="B194" t="s">
        <v>266</v>
      </c>
      <c r="C194" t="s">
        <v>65</v>
      </c>
      <c r="D194" t="s">
        <v>59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36</v>
      </c>
      <c r="P194">
        <v>485</v>
      </c>
      <c r="Q194">
        <v>3</v>
      </c>
      <c r="R194">
        <v>66.5</v>
      </c>
      <c r="S194">
        <v>84.5</v>
      </c>
      <c r="T194">
        <v>102.5</v>
      </c>
      <c r="U194">
        <v>3</v>
      </c>
      <c r="V194">
        <v>2</v>
      </c>
      <c r="W194">
        <v>1</v>
      </c>
    </row>
    <row r="195" spans="2:23">
      <c r="B195" t="s">
        <v>267</v>
      </c>
      <c r="C195" t="s">
        <v>58</v>
      </c>
      <c r="D195" t="s">
        <v>175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1</v>
      </c>
      <c r="O195">
        <v>34</v>
      </c>
      <c r="P195">
        <v>500</v>
      </c>
      <c r="Q195">
        <v>3</v>
      </c>
      <c r="R195">
        <v>68.430000000000007</v>
      </c>
      <c r="S195">
        <v>85.33</v>
      </c>
      <c r="T195">
        <v>102.23</v>
      </c>
      <c r="U195">
        <v>0</v>
      </c>
      <c r="V195">
        <v>0</v>
      </c>
      <c r="W195">
        <v>0</v>
      </c>
    </row>
    <row r="196" spans="2:23">
      <c r="B196" t="s">
        <v>268</v>
      </c>
      <c r="C196" t="s">
        <v>58</v>
      </c>
      <c r="D196" t="s">
        <v>110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4</v>
      </c>
      <c r="L196">
        <v>25</v>
      </c>
      <c r="M196">
        <v>0</v>
      </c>
      <c r="N196">
        <v>0</v>
      </c>
      <c r="O196">
        <v>33</v>
      </c>
      <c r="P196">
        <v>477</v>
      </c>
      <c r="Q196">
        <v>3</v>
      </c>
      <c r="R196">
        <v>68.7</v>
      </c>
      <c r="S196">
        <v>85.1</v>
      </c>
      <c r="T196">
        <v>101.5</v>
      </c>
      <c r="U196">
        <v>0</v>
      </c>
      <c r="V196">
        <v>0</v>
      </c>
      <c r="W196">
        <v>0</v>
      </c>
    </row>
    <row r="197" spans="2:23">
      <c r="B197" t="s">
        <v>269</v>
      </c>
      <c r="C197" t="s">
        <v>58</v>
      </c>
      <c r="D197" t="s">
        <v>96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40</v>
      </c>
      <c r="P197">
        <v>473</v>
      </c>
      <c r="Q197">
        <v>2</v>
      </c>
      <c r="R197">
        <v>61.66</v>
      </c>
      <c r="S197">
        <v>81.41</v>
      </c>
      <c r="T197">
        <v>101.16</v>
      </c>
      <c r="U197">
        <v>0</v>
      </c>
      <c r="V197">
        <v>0</v>
      </c>
      <c r="W197">
        <v>0</v>
      </c>
    </row>
    <row r="198" spans="2:23">
      <c r="B198" t="s">
        <v>270</v>
      </c>
      <c r="C198" t="s">
        <v>58</v>
      </c>
      <c r="D198" t="s">
        <v>170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1</v>
      </c>
      <c r="O198">
        <v>31</v>
      </c>
      <c r="P198">
        <v>467</v>
      </c>
      <c r="Q198">
        <v>4</v>
      </c>
      <c r="R198">
        <v>69.900000000000006</v>
      </c>
      <c r="S198">
        <v>85.4</v>
      </c>
      <c r="T198">
        <v>100.9</v>
      </c>
      <c r="U198">
        <v>0</v>
      </c>
      <c r="V198">
        <v>0</v>
      </c>
      <c r="W198">
        <v>0</v>
      </c>
    </row>
    <row r="199" spans="2:23">
      <c r="B199" t="s">
        <v>271</v>
      </c>
      <c r="C199" t="s">
        <v>40</v>
      </c>
      <c r="D199" t="s">
        <v>63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68</v>
      </c>
      <c r="L199">
        <v>252</v>
      </c>
      <c r="M199">
        <v>2</v>
      </c>
      <c r="N199">
        <v>1</v>
      </c>
      <c r="O199">
        <v>34</v>
      </c>
      <c r="P199">
        <v>232</v>
      </c>
      <c r="Q199">
        <v>1</v>
      </c>
      <c r="R199">
        <v>66.2</v>
      </c>
      <c r="S199">
        <v>83.2</v>
      </c>
      <c r="T199">
        <v>100.2</v>
      </c>
      <c r="U199">
        <v>0</v>
      </c>
      <c r="V199">
        <v>0</v>
      </c>
      <c r="W199">
        <v>0</v>
      </c>
    </row>
    <row r="200" spans="2:23">
      <c r="B200" t="s">
        <v>272</v>
      </c>
      <c r="C200" t="s">
        <v>43</v>
      </c>
      <c r="D200" t="s">
        <v>127</v>
      </c>
      <c r="E200">
        <v>281</v>
      </c>
      <c r="F200">
        <v>156</v>
      </c>
      <c r="G200">
        <v>55.5</v>
      </c>
      <c r="H200">
        <v>1543</v>
      </c>
      <c r="I200">
        <v>10</v>
      </c>
      <c r="J200">
        <v>10</v>
      </c>
      <c r="K200">
        <v>42</v>
      </c>
      <c r="L200">
        <v>167</v>
      </c>
      <c r="M200">
        <v>1</v>
      </c>
      <c r="N200">
        <v>3</v>
      </c>
      <c r="O200">
        <v>0</v>
      </c>
      <c r="P200">
        <v>0</v>
      </c>
      <c r="Q200">
        <v>0</v>
      </c>
      <c r="R200">
        <v>99.62</v>
      </c>
      <c r="S200">
        <v>99.62</v>
      </c>
      <c r="T200">
        <v>99.62</v>
      </c>
      <c r="U200">
        <v>0</v>
      </c>
      <c r="V200">
        <v>0</v>
      </c>
      <c r="W200">
        <v>0</v>
      </c>
    </row>
    <row r="201" spans="2:23">
      <c r="B201" t="s">
        <v>273</v>
      </c>
      <c r="C201" t="s">
        <v>58</v>
      </c>
      <c r="D201" t="s">
        <v>48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1</v>
      </c>
      <c r="O201">
        <v>36</v>
      </c>
      <c r="P201">
        <v>514</v>
      </c>
      <c r="Q201">
        <v>2</v>
      </c>
      <c r="R201">
        <v>63.15</v>
      </c>
      <c r="S201">
        <v>81.3</v>
      </c>
      <c r="T201">
        <v>99.45</v>
      </c>
      <c r="U201">
        <v>0</v>
      </c>
      <c r="V201">
        <v>0</v>
      </c>
      <c r="W201">
        <v>0</v>
      </c>
    </row>
    <row r="202" spans="2:23">
      <c r="B202" t="s">
        <v>274</v>
      </c>
      <c r="C202" t="s">
        <v>58</v>
      </c>
      <c r="D202" t="s">
        <v>175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3</v>
      </c>
      <c r="L202">
        <v>11</v>
      </c>
      <c r="M202">
        <v>0</v>
      </c>
      <c r="N202">
        <v>0</v>
      </c>
      <c r="O202">
        <v>43</v>
      </c>
      <c r="P202">
        <v>443</v>
      </c>
      <c r="Q202">
        <v>2</v>
      </c>
      <c r="R202">
        <v>54.3</v>
      </c>
      <c r="S202">
        <v>75.95</v>
      </c>
      <c r="T202">
        <v>97.6</v>
      </c>
      <c r="U202">
        <v>0</v>
      </c>
      <c r="V202">
        <v>0</v>
      </c>
      <c r="W202">
        <v>0</v>
      </c>
    </row>
    <row r="203" spans="2:23">
      <c r="B203" t="s">
        <v>275</v>
      </c>
      <c r="C203" t="s">
        <v>40</v>
      </c>
      <c r="D203" t="s">
        <v>116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99</v>
      </c>
      <c r="L203">
        <v>415</v>
      </c>
      <c r="M203">
        <v>2</v>
      </c>
      <c r="N203">
        <v>0</v>
      </c>
      <c r="O203">
        <v>25</v>
      </c>
      <c r="P203">
        <v>129</v>
      </c>
      <c r="Q203">
        <v>1</v>
      </c>
      <c r="R203">
        <v>72.400000000000006</v>
      </c>
      <c r="S203">
        <v>84.9</v>
      </c>
      <c r="T203">
        <v>97.4</v>
      </c>
      <c r="U203">
        <v>4</v>
      </c>
      <c r="V203">
        <v>2</v>
      </c>
      <c r="W203">
        <v>1</v>
      </c>
    </row>
    <row r="204" spans="2:23">
      <c r="B204" t="s">
        <v>276</v>
      </c>
      <c r="C204" t="s">
        <v>65</v>
      </c>
      <c r="D204" t="s">
        <v>44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1</v>
      </c>
      <c r="O204">
        <v>36</v>
      </c>
      <c r="P204">
        <v>436</v>
      </c>
      <c r="Q204">
        <v>3</v>
      </c>
      <c r="R204">
        <v>60.6</v>
      </c>
      <c r="S204">
        <v>78.599999999999994</v>
      </c>
      <c r="T204">
        <v>96.6</v>
      </c>
      <c r="U204">
        <v>0</v>
      </c>
      <c r="V204">
        <v>0</v>
      </c>
      <c r="W204">
        <v>0</v>
      </c>
    </row>
    <row r="205" spans="2:23">
      <c r="B205" t="s">
        <v>277</v>
      </c>
      <c r="C205" t="s">
        <v>40</v>
      </c>
      <c r="D205" t="s">
        <v>110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122</v>
      </c>
      <c r="L205">
        <v>499</v>
      </c>
      <c r="M205">
        <v>4</v>
      </c>
      <c r="N205">
        <v>1</v>
      </c>
      <c r="O205">
        <v>13</v>
      </c>
      <c r="P205">
        <v>76</v>
      </c>
      <c r="Q205">
        <v>0</v>
      </c>
      <c r="R205">
        <v>82.9</v>
      </c>
      <c r="S205">
        <v>89.4</v>
      </c>
      <c r="T205">
        <v>95.9</v>
      </c>
      <c r="U205">
        <v>2</v>
      </c>
      <c r="V205">
        <v>2</v>
      </c>
      <c r="W205">
        <v>2</v>
      </c>
    </row>
    <row r="206" spans="2:23">
      <c r="B206" t="s">
        <v>278</v>
      </c>
      <c r="C206" t="s">
        <v>58</v>
      </c>
      <c r="D206" t="s">
        <v>70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2</v>
      </c>
      <c r="L206">
        <v>7</v>
      </c>
      <c r="M206">
        <v>0</v>
      </c>
      <c r="N206">
        <v>1</v>
      </c>
      <c r="O206">
        <v>40</v>
      </c>
      <c r="P206">
        <v>470</v>
      </c>
      <c r="Q206">
        <v>2</v>
      </c>
      <c r="R206">
        <v>56.25</v>
      </c>
      <c r="S206">
        <v>76</v>
      </c>
      <c r="T206">
        <v>95.75</v>
      </c>
      <c r="U206">
        <v>0</v>
      </c>
      <c r="V206">
        <v>0</v>
      </c>
      <c r="W206">
        <v>0</v>
      </c>
    </row>
    <row r="207" spans="2:23">
      <c r="B207" t="s">
        <v>279</v>
      </c>
      <c r="C207" t="s">
        <v>65</v>
      </c>
      <c r="D207" t="s">
        <v>89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36</v>
      </c>
      <c r="P207">
        <v>389</v>
      </c>
      <c r="Q207">
        <v>3</v>
      </c>
      <c r="R207">
        <v>59.3</v>
      </c>
      <c r="S207">
        <v>77.3</v>
      </c>
      <c r="T207">
        <v>95.3</v>
      </c>
      <c r="U207">
        <v>0</v>
      </c>
      <c r="V207">
        <v>0</v>
      </c>
      <c r="W207">
        <v>0</v>
      </c>
    </row>
    <row r="208" spans="2:23">
      <c r="B208" t="s">
        <v>280</v>
      </c>
      <c r="C208" t="s">
        <v>65</v>
      </c>
      <c r="D208" t="s">
        <v>179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36</v>
      </c>
      <c r="P208">
        <v>411</v>
      </c>
      <c r="Q208">
        <v>3</v>
      </c>
      <c r="R208">
        <v>57.9</v>
      </c>
      <c r="S208">
        <v>75.900000000000006</v>
      </c>
      <c r="T208">
        <v>93.9</v>
      </c>
      <c r="U208">
        <v>0</v>
      </c>
      <c r="V208">
        <v>0</v>
      </c>
      <c r="W208">
        <v>0</v>
      </c>
    </row>
    <row r="209" spans="2:23">
      <c r="B209" t="s">
        <v>281</v>
      </c>
      <c r="C209" t="s">
        <v>40</v>
      </c>
      <c r="D209" t="s">
        <v>179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43</v>
      </c>
      <c r="L209">
        <v>197</v>
      </c>
      <c r="M209">
        <v>2</v>
      </c>
      <c r="N209">
        <v>0</v>
      </c>
      <c r="O209">
        <v>32</v>
      </c>
      <c r="P209">
        <v>284</v>
      </c>
      <c r="Q209">
        <v>1</v>
      </c>
      <c r="R209">
        <v>61.9</v>
      </c>
      <c r="S209">
        <v>77.650000000000006</v>
      </c>
      <c r="T209">
        <v>93.4</v>
      </c>
      <c r="U209">
        <v>0</v>
      </c>
      <c r="V209">
        <v>0</v>
      </c>
      <c r="W209">
        <v>0</v>
      </c>
    </row>
    <row r="210" spans="2:23">
      <c r="B210" t="s">
        <v>282</v>
      </c>
      <c r="C210" t="s">
        <v>40</v>
      </c>
      <c r="D210" t="s">
        <v>108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78</v>
      </c>
      <c r="L210">
        <v>352</v>
      </c>
      <c r="M210">
        <v>2</v>
      </c>
      <c r="N210">
        <v>1</v>
      </c>
      <c r="O210">
        <v>25</v>
      </c>
      <c r="P210">
        <v>190</v>
      </c>
      <c r="Q210">
        <v>1</v>
      </c>
      <c r="R210">
        <v>68.2</v>
      </c>
      <c r="S210">
        <v>80.7</v>
      </c>
      <c r="T210">
        <v>93.2</v>
      </c>
      <c r="U210">
        <v>1</v>
      </c>
      <c r="V210">
        <v>0</v>
      </c>
      <c r="W210">
        <v>0</v>
      </c>
    </row>
    <row r="211" spans="2:23">
      <c r="B211" t="s">
        <v>283</v>
      </c>
      <c r="C211" t="s">
        <v>58</v>
      </c>
      <c r="D211" t="s">
        <v>179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34</v>
      </c>
      <c r="P211">
        <v>471</v>
      </c>
      <c r="Q211">
        <v>2</v>
      </c>
      <c r="R211">
        <v>58.46</v>
      </c>
      <c r="S211">
        <v>75.66</v>
      </c>
      <c r="T211">
        <v>92.86</v>
      </c>
      <c r="U211">
        <v>0</v>
      </c>
      <c r="V211">
        <v>0</v>
      </c>
      <c r="W211">
        <v>0</v>
      </c>
    </row>
    <row r="212" spans="2:23">
      <c r="B212" t="s">
        <v>284</v>
      </c>
      <c r="C212" t="s">
        <v>40</v>
      </c>
      <c r="D212" t="s">
        <v>74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71</v>
      </c>
      <c r="L212">
        <v>321</v>
      </c>
      <c r="M212">
        <v>3</v>
      </c>
      <c r="N212">
        <v>0</v>
      </c>
      <c r="O212">
        <v>21</v>
      </c>
      <c r="P212">
        <v>166</v>
      </c>
      <c r="Q212">
        <v>1</v>
      </c>
      <c r="R212">
        <v>70.900000000000006</v>
      </c>
      <c r="S212">
        <v>81.400000000000006</v>
      </c>
      <c r="T212">
        <v>91.9</v>
      </c>
      <c r="U212">
        <v>1</v>
      </c>
      <c r="V212">
        <v>0</v>
      </c>
      <c r="W212">
        <v>0</v>
      </c>
    </row>
    <row r="213" spans="2:23">
      <c r="B213" t="s">
        <v>285</v>
      </c>
      <c r="C213" t="s">
        <v>40</v>
      </c>
      <c r="D213" t="s">
        <v>56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99</v>
      </c>
      <c r="L213">
        <v>397</v>
      </c>
      <c r="M213">
        <v>2</v>
      </c>
      <c r="N213">
        <v>1</v>
      </c>
      <c r="O213">
        <v>20</v>
      </c>
      <c r="P213">
        <v>151</v>
      </c>
      <c r="Q213">
        <v>1</v>
      </c>
      <c r="R213">
        <v>70.8</v>
      </c>
      <c r="S213">
        <v>80.8</v>
      </c>
      <c r="T213">
        <v>90.8</v>
      </c>
      <c r="U213">
        <v>1</v>
      </c>
      <c r="V213">
        <v>1</v>
      </c>
      <c r="W213">
        <v>1</v>
      </c>
    </row>
    <row r="214" spans="2:23">
      <c r="B214" t="s">
        <v>286</v>
      </c>
      <c r="C214" t="s">
        <v>65</v>
      </c>
      <c r="D214" t="s">
        <v>102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2</v>
      </c>
      <c r="O214">
        <v>36</v>
      </c>
      <c r="P214">
        <v>391</v>
      </c>
      <c r="Q214">
        <v>3</v>
      </c>
      <c r="R214">
        <v>54.7</v>
      </c>
      <c r="S214">
        <v>72.7</v>
      </c>
      <c r="T214">
        <v>90.7</v>
      </c>
      <c r="U214">
        <v>0</v>
      </c>
      <c r="V214">
        <v>0</v>
      </c>
      <c r="W214">
        <v>0</v>
      </c>
    </row>
    <row r="215" spans="2:23">
      <c r="B215" t="s">
        <v>287</v>
      </c>
      <c r="C215" t="s">
        <v>58</v>
      </c>
      <c r="D215" t="s">
        <v>44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1</v>
      </c>
      <c r="O215">
        <v>28</v>
      </c>
      <c r="P215">
        <v>417</v>
      </c>
      <c r="Q215">
        <v>4</v>
      </c>
      <c r="R215">
        <v>61.27</v>
      </c>
      <c r="S215">
        <v>75.319999999999993</v>
      </c>
      <c r="T215">
        <v>89.37</v>
      </c>
      <c r="U215">
        <v>0</v>
      </c>
      <c r="V215">
        <v>0</v>
      </c>
      <c r="W215">
        <v>0</v>
      </c>
    </row>
    <row r="216" spans="2:23">
      <c r="B216" t="s">
        <v>288</v>
      </c>
      <c r="C216" t="s">
        <v>58</v>
      </c>
      <c r="D216" t="s">
        <v>102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3</v>
      </c>
      <c r="L216">
        <v>12</v>
      </c>
      <c r="M216">
        <v>0</v>
      </c>
      <c r="N216">
        <v>0</v>
      </c>
      <c r="O216">
        <v>36</v>
      </c>
      <c r="P216">
        <v>371</v>
      </c>
      <c r="Q216">
        <v>2</v>
      </c>
      <c r="R216">
        <v>52.74</v>
      </c>
      <c r="S216">
        <v>70.739999999999995</v>
      </c>
      <c r="T216">
        <v>88.74</v>
      </c>
      <c r="U216">
        <v>0</v>
      </c>
      <c r="V216">
        <v>0</v>
      </c>
      <c r="W216">
        <v>0</v>
      </c>
    </row>
    <row r="217" spans="2:23">
      <c r="B217" t="s">
        <v>289</v>
      </c>
      <c r="C217" t="s">
        <v>43</v>
      </c>
      <c r="D217" t="s">
        <v>48</v>
      </c>
      <c r="E217">
        <v>212</v>
      </c>
      <c r="F217">
        <v>129</v>
      </c>
      <c r="G217">
        <v>60.8</v>
      </c>
      <c r="H217">
        <v>1456</v>
      </c>
      <c r="I217">
        <v>9</v>
      </c>
      <c r="J217">
        <v>5</v>
      </c>
      <c r="K217">
        <v>10</v>
      </c>
      <c r="L217">
        <v>45</v>
      </c>
      <c r="M217">
        <v>0</v>
      </c>
      <c r="N217">
        <v>1</v>
      </c>
      <c r="O217">
        <v>0</v>
      </c>
      <c r="P217">
        <v>0</v>
      </c>
      <c r="Q217">
        <v>0</v>
      </c>
      <c r="R217">
        <v>87.94</v>
      </c>
      <c r="S217">
        <v>87.94</v>
      </c>
      <c r="T217">
        <v>87.94</v>
      </c>
      <c r="U217">
        <v>0</v>
      </c>
      <c r="V217">
        <v>0</v>
      </c>
      <c r="W217">
        <v>0</v>
      </c>
    </row>
    <row r="218" spans="2:23">
      <c r="B218" t="s">
        <v>290</v>
      </c>
      <c r="C218" t="s">
        <v>65</v>
      </c>
      <c r="D218" t="s">
        <v>41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1</v>
      </c>
      <c r="O218">
        <v>34</v>
      </c>
      <c r="P218">
        <v>398</v>
      </c>
      <c r="Q218">
        <v>3</v>
      </c>
      <c r="R218">
        <v>53.8</v>
      </c>
      <c r="S218">
        <v>70.8</v>
      </c>
      <c r="T218">
        <v>87.8</v>
      </c>
      <c r="U218">
        <v>0</v>
      </c>
      <c r="V218">
        <v>0</v>
      </c>
      <c r="W218">
        <v>0</v>
      </c>
    </row>
    <row r="219" spans="2:23">
      <c r="B219" t="s">
        <v>291</v>
      </c>
      <c r="C219" t="s">
        <v>40</v>
      </c>
      <c r="D219" t="s">
        <v>100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111</v>
      </c>
      <c r="L219">
        <v>467</v>
      </c>
      <c r="M219">
        <v>3</v>
      </c>
      <c r="N219">
        <v>1</v>
      </c>
      <c r="O219">
        <v>16</v>
      </c>
      <c r="P219">
        <v>79</v>
      </c>
      <c r="Q219">
        <v>0</v>
      </c>
      <c r="R219">
        <v>71.599999999999994</v>
      </c>
      <c r="S219">
        <v>79.599999999999994</v>
      </c>
      <c r="T219">
        <v>87.6</v>
      </c>
      <c r="U219">
        <v>1</v>
      </c>
      <c r="V219">
        <v>1</v>
      </c>
      <c r="W219">
        <v>1</v>
      </c>
    </row>
    <row r="220" spans="2:23">
      <c r="B220" t="s">
        <v>292</v>
      </c>
      <c r="C220" t="s">
        <v>58</v>
      </c>
      <c r="D220" t="s">
        <v>74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36</v>
      </c>
      <c r="P220">
        <v>387</v>
      </c>
      <c r="Q220">
        <v>2</v>
      </c>
      <c r="R220">
        <v>51.26</v>
      </c>
      <c r="S220">
        <v>69.260000000000005</v>
      </c>
      <c r="T220">
        <v>87.26</v>
      </c>
      <c r="U220">
        <v>0</v>
      </c>
      <c r="V220">
        <v>0</v>
      </c>
      <c r="W220">
        <v>0</v>
      </c>
    </row>
    <row r="221" spans="2:23">
      <c r="B221" t="s">
        <v>293</v>
      </c>
      <c r="C221" t="s">
        <v>58</v>
      </c>
      <c r="D221" t="s">
        <v>105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28</v>
      </c>
      <c r="P221">
        <v>406</v>
      </c>
      <c r="Q221">
        <v>3</v>
      </c>
      <c r="R221">
        <v>57.43</v>
      </c>
      <c r="S221">
        <v>71.430000000000007</v>
      </c>
      <c r="T221">
        <v>85.43</v>
      </c>
      <c r="U221">
        <v>0</v>
      </c>
      <c r="V221">
        <v>0</v>
      </c>
      <c r="W221">
        <v>0</v>
      </c>
    </row>
    <row r="222" spans="2:23">
      <c r="B222" t="s">
        <v>294</v>
      </c>
      <c r="C222" t="s">
        <v>58</v>
      </c>
      <c r="D222" t="s">
        <v>116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31</v>
      </c>
      <c r="P222">
        <v>420</v>
      </c>
      <c r="Q222">
        <v>2</v>
      </c>
      <c r="R222">
        <v>53.99</v>
      </c>
      <c r="S222">
        <v>69.69</v>
      </c>
      <c r="T222">
        <v>85.39</v>
      </c>
      <c r="U222">
        <v>0</v>
      </c>
      <c r="V222">
        <v>0</v>
      </c>
      <c r="W222">
        <v>0</v>
      </c>
    </row>
    <row r="223" spans="2:23">
      <c r="B223" t="s">
        <v>295</v>
      </c>
      <c r="C223" t="s">
        <v>65</v>
      </c>
      <c r="D223" t="s">
        <v>52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32</v>
      </c>
      <c r="P223">
        <v>344</v>
      </c>
      <c r="Q223">
        <v>3</v>
      </c>
      <c r="R223">
        <v>52.4</v>
      </c>
      <c r="S223">
        <v>68.400000000000006</v>
      </c>
      <c r="T223">
        <v>84.4</v>
      </c>
      <c r="U223">
        <v>0</v>
      </c>
      <c r="V223">
        <v>0</v>
      </c>
      <c r="W223">
        <v>0</v>
      </c>
    </row>
    <row r="224" spans="2:23">
      <c r="B224" t="s">
        <v>296</v>
      </c>
      <c r="C224" t="s">
        <v>58</v>
      </c>
      <c r="D224" t="s">
        <v>41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29</v>
      </c>
      <c r="P224">
        <v>381</v>
      </c>
      <c r="Q224">
        <v>3</v>
      </c>
      <c r="R224">
        <v>54.88</v>
      </c>
      <c r="S224">
        <v>69.53</v>
      </c>
      <c r="T224">
        <v>84.18</v>
      </c>
      <c r="U224">
        <v>0</v>
      </c>
      <c r="V224">
        <v>0</v>
      </c>
      <c r="W224">
        <v>0</v>
      </c>
    </row>
    <row r="225" spans="2:23">
      <c r="B225" t="s">
        <v>297</v>
      </c>
      <c r="C225" t="s">
        <v>58</v>
      </c>
      <c r="D225" t="s">
        <v>83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26</v>
      </c>
      <c r="P225">
        <v>413</v>
      </c>
      <c r="Q225">
        <v>3</v>
      </c>
      <c r="R225">
        <v>57.51</v>
      </c>
      <c r="S225">
        <v>70.66</v>
      </c>
      <c r="T225">
        <v>83.81</v>
      </c>
      <c r="U225">
        <v>0</v>
      </c>
      <c r="V225">
        <v>0</v>
      </c>
      <c r="W225">
        <v>0</v>
      </c>
    </row>
    <row r="226" spans="2:23">
      <c r="B226" t="s">
        <v>298</v>
      </c>
      <c r="C226" t="s">
        <v>65</v>
      </c>
      <c r="D226" t="s">
        <v>116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36</v>
      </c>
      <c r="P226">
        <v>356</v>
      </c>
      <c r="Q226">
        <v>2</v>
      </c>
      <c r="R226">
        <v>47.6</v>
      </c>
      <c r="S226">
        <v>65.599999999999994</v>
      </c>
      <c r="T226">
        <v>83.6</v>
      </c>
      <c r="U226">
        <v>0</v>
      </c>
      <c r="V226">
        <v>0</v>
      </c>
      <c r="W226">
        <v>0</v>
      </c>
    </row>
    <row r="227" spans="2:23">
      <c r="B227" t="s">
        <v>299</v>
      </c>
      <c r="C227" t="s">
        <v>40</v>
      </c>
      <c r="D227" t="s">
        <v>105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99</v>
      </c>
      <c r="L227">
        <v>401</v>
      </c>
      <c r="M227">
        <v>4</v>
      </c>
      <c r="N227">
        <v>3</v>
      </c>
      <c r="O227">
        <v>15</v>
      </c>
      <c r="P227">
        <v>78</v>
      </c>
      <c r="Q227">
        <v>0</v>
      </c>
      <c r="R227">
        <v>65.900000000000006</v>
      </c>
      <c r="S227">
        <v>73.400000000000006</v>
      </c>
      <c r="T227">
        <v>80.900000000000006</v>
      </c>
      <c r="U227">
        <v>3</v>
      </c>
      <c r="V227">
        <v>2</v>
      </c>
      <c r="W227">
        <v>1</v>
      </c>
    </row>
    <row r="228" spans="2:23">
      <c r="B228" t="s">
        <v>300</v>
      </c>
      <c r="C228" t="s">
        <v>40</v>
      </c>
      <c r="D228" t="s">
        <v>46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36</v>
      </c>
      <c r="L228">
        <v>147</v>
      </c>
      <c r="M228">
        <v>0</v>
      </c>
      <c r="N228">
        <v>0</v>
      </c>
      <c r="O228">
        <v>31</v>
      </c>
      <c r="P228">
        <v>232</v>
      </c>
      <c r="Q228">
        <v>2</v>
      </c>
      <c r="R228">
        <v>49.3</v>
      </c>
      <c r="S228">
        <v>64.8</v>
      </c>
      <c r="T228">
        <v>80.3</v>
      </c>
      <c r="U228">
        <v>0</v>
      </c>
      <c r="V228">
        <v>0</v>
      </c>
      <c r="W228">
        <v>0</v>
      </c>
    </row>
    <row r="229" spans="2:23">
      <c r="B229" t="s">
        <v>301</v>
      </c>
      <c r="C229" t="s">
        <v>40</v>
      </c>
      <c r="D229" t="s">
        <v>48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48</v>
      </c>
      <c r="L229">
        <v>214</v>
      </c>
      <c r="M229">
        <v>1</v>
      </c>
      <c r="N229">
        <v>1</v>
      </c>
      <c r="O229">
        <v>28</v>
      </c>
      <c r="P229">
        <v>199</v>
      </c>
      <c r="Q229">
        <v>1</v>
      </c>
      <c r="R229">
        <v>51.7</v>
      </c>
      <c r="S229">
        <v>65.7</v>
      </c>
      <c r="T229">
        <v>79.7</v>
      </c>
      <c r="U229">
        <v>0</v>
      </c>
      <c r="V229">
        <v>0</v>
      </c>
      <c r="W229">
        <v>0</v>
      </c>
    </row>
    <row r="230" spans="2:23">
      <c r="B230" t="s">
        <v>302</v>
      </c>
      <c r="C230" t="s">
        <v>40</v>
      </c>
      <c r="D230" t="s">
        <v>61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99</v>
      </c>
      <c r="L230">
        <v>396</v>
      </c>
      <c r="M230">
        <v>2</v>
      </c>
      <c r="N230">
        <v>0</v>
      </c>
      <c r="O230">
        <v>16</v>
      </c>
      <c r="P230">
        <v>92</v>
      </c>
      <c r="Q230">
        <v>0</v>
      </c>
      <c r="R230">
        <v>63.2</v>
      </c>
      <c r="S230">
        <v>71.2</v>
      </c>
      <c r="T230">
        <v>79.2</v>
      </c>
      <c r="U230">
        <v>0</v>
      </c>
      <c r="V230">
        <v>0</v>
      </c>
      <c r="W230">
        <v>0</v>
      </c>
    </row>
    <row r="231" spans="2:23">
      <c r="B231" t="s">
        <v>303</v>
      </c>
      <c r="C231" t="s">
        <v>40</v>
      </c>
      <c r="D231" t="s">
        <v>116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101</v>
      </c>
      <c r="L231">
        <v>397</v>
      </c>
      <c r="M231">
        <v>3</v>
      </c>
      <c r="N231">
        <v>1</v>
      </c>
      <c r="O231">
        <v>12</v>
      </c>
      <c r="P231">
        <v>52</v>
      </c>
      <c r="Q231">
        <v>1</v>
      </c>
      <c r="R231">
        <v>66.900000000000006</v>
      </c>
      <c r="S231">
        <v>72.900000000000006</v>
      </c>
      <c r="T231">
        <v>78.900000000000006</v>
      </c>
      <c r="U231">
        <v>0</v>
      </c>
      <c r="V231">
        <v>0</v>
      </c>
      <c r="W231">
        <v>0</v>
      </c>
    </row>
    <row r="232" spans="2:23">
      <c r="B232" t="s">
        <v>304</v>
      </c>
      <c r="C232" t="s">
        <v>40</v>
      </c>
      <c r="D232" t="s">
        <v>70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66</v>
      </c>
      <c r="L232">
        <v>320</v>
      </c>
      <c r="M232">
        <v>2</v>
      </c>
      <c r="N232">
        <v>0</v>
      </c>
      <c r="O232">
        <v>18</v>
      </c>
      <c r="P232">
        <v>138</v>
      </c>
      <c r="Q232">
        <v>1</v>
      </c>
      <c r="R232">
        <v>60.8</v>
      </c>
      <c r="S232">
        <v>69.8</v>
      </c>
      <c r="T232">
        <v>78.8</v>
      </c>
      <c r="U232">
        <v>0</v>
      </c>
      <c r="V232">
        <v>0</v>
      </c>
      <c r="W232">
        <v>0</v>
      </c>
    </row>
    <row r="233" spans="2:23">
      <c r="B233" t="s">
        <v>305</v>
      </c>
      <c r="C233" t="s">
        <v>58</v>
      </c>
      <c r="D233" t="s">
        <v>56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1</v>
      </c>
      <c r="O233">
        <v>31</v>
      </c>
      <c r="P233">
        <v>365</v>
      </c>
      <c r="Q233">
        <v>2</v>
      </c>
      <c r="R233">
        <v>48.11</v>
      </c>
      <c r="S233">
        <v>63.41</v>
      </c>
      <c r="T233">
        <v>78.709999999999994</v>
      </c>
      <c r="U233">
        <v>0</v>
      </c>
      <c r="V233">
        <v>0</v>
      </c>
      <c r="W233">
        <v>0</v>
      </c>
    </row>
    <row r="234" spans="2:23">
      <c r="B234" t="s">
        <v>306</v>
      </c>
      <c r="C234" t="s">
        <v>40</v>
      </c>
      <c r="D234" t="s">
        <v>41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91</v>
      </c>
      <c r="L234">
        <v>392</v>
      </c>
      <c r="M234">
        <v>3</v>
      </c>
      <c r="N234">
        <v>2</v>
      </c>
      <c r="O234">
        <v>15</v>
      </c>
      <c r="P234">
        <v>101</v>
      </c>
      <c r="Q234">
        <v>0</v>
      </c>
      <c r="R234">
        <v>63.3</v>
      </c>
      <c r="S234">
        <v>70.8</v>
      </c>
      <c r="T234">
        <v>78.3</v>
      </c>
      <c r="U234">
        <v>2</v>
      </c>
      <c r="V234">
        <v>2</v>
      </c>
      <c r="W234">
        <v>2</v>
      </c>
    </row>
    <row r="235" spans="2:23">
      <c r="B235" t="s">
        <v>307</v>
      </c>
      <c r="C235" t="s">
        <v>65</v>
      </c>
      <c r="D235" t="s">
        <v>74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27</v>
      </c>
      <c r="P235">
        <v>327</v>
      </c>
      <c r="Q235">
        <v>3</v>
      </c>
      <c r="R235">
        <v>50.7</v>
      </c>
      <c r="S235">
        <v>64.2</v>
      </c>
      <c r="T235">
        <v>77.7</v>
      </c>
      <c r="U235">
        <v>0</v>
      </c>
      <c r="V235">
        <v>0</v>
      </c>
      <c r="W235">
        <v>0</v>
      </c>
    </row>
    <row r="236" spans="2:23">
      <c r="B236" t="s">
        <v>308</v>
      </c>
      <c r="C236" t="s">
        <v>40</v>
      </c>
      <c r="D236" t="s">
        <v>127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64</v>
      </c>
      <c r="L236">
        <v>255</v>
      </c>
      <c r="M236">
        <v>1</v>
      </c>
      <c r="N236">
        <v>0</v>
      </c>
      <c r="O236">
        <v>26</v>
      </c>
      <c r="P236">
        <v>171</v>
      </c>
      <c r="Q236">
        <v>0</v>
      </c>
      <c r="R236">
        <v>51.6</v>
      </c>
      <c r="S236">
        <v>64.599999999999994</v>
      </c>
      <c r="T236">
        <v>77.599999999999994</v>
      </c>
      <c r="U236">
        <v>0</v>
      </c>
      <c r="V236">
        <v>0</v>
      </c>
      <c r="W236">
        <v>0</v>
      </c>
    </row>
    <row r="237" spans="2:23">
      <c r="B237" t="s">
        <v>309</v>
      </c>
      <c r="C237" t="s">
        <v>40</v>
      </c>
      <c r="D237" t="s">
        <v>50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77</v>
      </c>
      <c r="L237">
        <v>328</v>
      </c>
      <c r="M237">
        <v>2</v>
      </c>
      <c r="N237">
        <v>2</v>
      </c>
      <c r="O237">
        <v>19</v>
      </c>
      <c r="P237">
        <v>138</v>
      </c>
      <c r="Q237">
        <v>1</v>
      </c>
      <c r="R237">
        <v>58.6</v>
      </c>
      <c r="S237">
        <v>68.099999999999994</v>
      </c>
      <c r="T237">
        <v>77.599999999999994</v>
      </c>
      <c r="U237">
        <v>0</v>
      </c>
      <c r="V237">
        <v>0</v>
      </c>
      <c r="W237">
        <v>0</v>
      </c>
    </row>
    <row r="238" spans="2:23">
      <c r="B238" t="s">
        <v>310</v>
      </c>
      <c r="C238" t="s">
        <v>58</v>
      </c>
      <c r="D238" t="s">
        <v>116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29</v>
      </c>
      <c r="P238">
        <v>359</v>
      </c>
      <c r="Q238">
        <v>2</v>
      </c>
      <c r="R238">
        <v>47.93</v>
      </c>
      <c r="S238">
        <v>62.43</v>
      </c>
      <c r="T238">
        <v>76.930000000000007</v>
      </c>
      <c r="U238">
        <v>0</v>
      </c>
      <c r="V238">
        <v>0</v>
      </c>
      <c r="W238">
        <v>0</v>
      </c>
    </row>
    <row r="239" spans="2:23">
      <c r="B239" t="s">
        <v>311</v>
      </c>
      <c r="C239" t="s">
        <v>58</v>
      </c>
      <c r="D239" t="s">
        <v>83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1</v>
      </c>
      <c r="O239">
        <v>28</v>
      </c>
      <c r="P239">
        <v>425</v>
      </c>
      <c r="Q239">
        <v>1</v>
      </c>
      <c r="R239">
        <v>47.5</v>
      </c>
      <c r="S239">
        <v>61.5</v>
      </c>
      <c r="T239">
        <v>75.5</v>
      </c>
      <c r="U239">
        <v>0</v>
      </c>
      <c r="V239">
        <v>0</v>
      </c>
      <c r="W239">
        <v>0</v>
      </c>
    </row>
    <row r="240" spans="2:23">
      <c r="B240" t="s">
        <v>312</v>
      </c>
      <c r="C240" t="s">
        <v>65</v>
      </c>
      <c r="D240" t="s">
        <v>110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33</v>
      </c>
      <c r="P240">
        <v>353</v>
      </c>
      <c r="Q240">
        <v>1</v>
      </c>
      <c r="R240">
        <v>41.3</v>
      </c>
      <c r="S240">
        <v>57.8</v>
      </c>
      <c r="T240">
        <v>74.3</v>
      </c>
      <c r="U240">
        <v>0</v>
      </c>
      <c r="V240">
        <v>0</v>
      </c>
      <c r="W240">
        <v>0</v>
      </c>
    </row>
    <row r="241" spans="2:23">
      <c r="B241" t="s">
        <v>313</v>
      </c>
      <c r="C241" t="s">
        <v>58</v>
      </c>
      <c r="D241" t="s">
        <v>61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26</v>
      </c>
      <c r="P241">
        <v>368</v>
      </c>
      <c r="Q241">
        <v>2</v>
      </c>
      <c r="R241">
        <v>48.21</v>
      </c>
      <c r="S241">
        <v>61.16</v>
      </c>
      <c r="T241">
        <v>74.11</v>
      </c>
      <c r="U241">
        <v>0</v>
      </c>
      <c r="V241">
        <v>0</v>
      </c>
      <c r="W241">
        <v>0</v>
      </c>
    </row>
    <row r="242" spans="2:23">
      <c r="B242" t="s">
        <v>314</v>
      </c>
      <c r="C242" t="s">
        <v>40</v>
      </c>
      <c r="D242" t="s">
        <v>83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109</v>
      </c>
      <c r="L242">
        <v>438</v>
      </c>
      <c r="M242">
        <v>4</v>
      </c>
      <c r="N242">
        <v>2</v>
      </c>
      <c r="O242">
        <v>5</v>
      </c>
      <c r="P242">
        <v>42</v>
      </c>
      <c r="Q242">
        <v>0</v>
      </c>
      <c r="R242">
        <v>69</v>
      </c>
      <c r="S242">
        <v>71.5</v>
      </c>
      <c r="T242">
        <v>74</v>
      </c>
      <c r="U242">
        <v>2</v>
      </c>
      <c r="V242">
        <v>1</v>
      </c>
      <c r="W242">
        <v>1</v>
      </c>
    </row>
    <row r="243" spans="2:23">
      <c r="B243" t="s">
        <v>315</v>
      </c>
      <c r="C243" t="s">
        <v>58</v>
      </c>
      <c r="D243" t="s">
        <v>54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24</v>
      </c>
      <c r="P243">
        <v>343</v>
      </c>
      <c r="Q243">
        <v>3</v>
      </c>
      <c r="R243">
        <v>49.89</v>
      </c>
      <c r="S243">
        <v>61.74</v>
      </c>
      <c r="T243">
        <v>73.59</v>
      </c>
      <c r="U243">
        <v>0</v>
      </c>
      <c r="V243">
        <v>0</v>
      </c>
      <c r="W243">
        <v>0</v>
      </c>
    </row>
    <row r="244" spans="2:23">
      <c r="B244" t="s">
        <v>316</v>
      </c>
      <c r="C244" t="s">
        <v>65</v>
      </c>
      <c r="D244" t="s">
        <v>59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1</v>
      </c>
      <c r="O244">
        <v>32</v>
      </c>
      <c r="P244">
        <v>307</v>
      </c>
      <c r="Q244">
        <v>2</v>
      </c>
      <c r="R244">
        <v>40.700000000000003</v>
      </c>
      <c r="S244">
        <v>56.7</v>
      </c>
      <c r="T244">
        <v>72.7</v>
      </c>
      <c r="U244">
        <v>0</v>
      </c>
      <c r="V244">
        <v>0</v>
      </c>
      <c r="W244">
        <v>0</v>
      </c>
    </row>
    <row r="245" spans="2:23">
      <c r="B245" t="s">
        <v>317</v>
      </c>
      <c r="C245" t="s">
        <v>58</v>
      </c>
      <c r="D245" t="s">
        <v>96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1</v>
      </c>
      <c r="O245">
        <v>27</v>
      </c>
      <c r="P245">
        <v>351</v>
      </c>
      <c r="Q245">
        <v>2</v>
      </c>
      <c r="R245">
        <v>45.52</v>
      </c>
      <c r="S245">
        <v>59.07</v>
      </c>
      <c r="T245">
        <v>72.62</v>
      </c>
      <c r="U245">
        <v>0</v>
      </c>
      <c r="V245">
        <v>0</v>
      </c>
      <c r="W245">
        <v>0</v>
      </c>
    </row>
    <row r="246" spans="2:23">
      <c r="B246" t="s">
        <v>318</v>
      </c>
      <c r="C246" t="s">
        <v>58</v>
      </c>
      <c r="D246" t="s">
        <v>89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21</v>
      </c>
      <c r="P246">
        <v>397</v>
      </c>
      <c r="Q246">
        <v>2</v>
      </c>
      <c r="R246">
        <v>51.65</v>
      </c>
      <c r="S246">
        <v>61.9</v>
      </c>
      <c r="T246">
        <v>72.150000000000006</v>
      </c>
      <c r="U246">
        <v>0</v>
      </c>
      <c r="V246">
        <v>0</v>
      </c>
      <c r="W246">
        <v>0</v>
      </c>
    </row>
    <row r="247" spans="2:23">
      <c r="B247" t="s">
        <v>319</v>
      </c>
      <c r="C247" t="s">
        <v>40</v>
      </c>
      <c r="D247" t="s">
        <v>44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81</v>
      </c>
      <c r="L247">
        <v>391</v>
      </c>
      <c r="M247">
        <v>3</v>
      </c>
      <c r="N247">
        <v>2</v>
      </c>
      <c r="O247">
        <v>13</v>
      </c>
      <c r="P247">
        <v>87</v>
      </c>
      <c r="Q247">
        <v>0</v>
      </c>
      <c r="R247">
        <v>58.8</v>
      </c>
      <c r="S247">
        <v>65.3</v>
      </c>
      <c r="T247">
        <v>71.8</v>
      </c>
      <c r="U247">
        <v>0</v>
      </c>
      <c r="V247">
        <v>0</v>
      </c>
      <c r="W247">
        <v>0</v>
      </c>
    </row>
    <row r="248" spans="2:23">
      <c r="B248" t="s">
        <v>320</v>
      </c>
      <c r="C248" t="s">
        <v>40</v>
      </c>
      <c r="D248" t="s">
        <v>175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70</v>
      </c>
      <c r="L248">
        <v>285</v>
      </c>
      <c r="M248">
        <v>1</v>
      </c>
      <c r="N248">
        <v>2</v>
      </c>
      <c r="O248">
        <v>21</v>
      </c>
      <c r="P248">
        <v>154</v>
      </c>
      <c r="Q248">
        <v>1</v>
      </c>
      <c r="R248">
        <v>49.9</v>
      </c>
      <c r="S248">
        <v>60.4</v>
      </c>
      <c r="T248">
        <v>70.900000000000006</v>
      </c>
      <c r="U248">
        <v>0</v>
      </c>
      <c r="V248">
        <v>0</v>
      </c>
      <c r="W248">
        <v>0</v>
      </c>
    </row>
    <row r="249" spans="2:23">
      <c r="B249" t="s">
        <v>321</v>
      </c>
      <c r="C249" t="s">
        <v>40</v>
      </c>
      <c r="D249" t="s">
        <v>54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66</v>
      </c>
      <c r="L249">
        <v>292</v>
      </c>
      <c r="M249">
        <v>1</v>
      </c>
      <c r="N249">
        <v>1</v>
      </c>
      <c r="O249">
        <v>20</v>
      </c>
      <c r="P249">
        <v>136</v>
      </c>
      <c r="Q249">
        <v>1</v>
      </c>
      <c r="R249">
        <v>50.8</v>
      </c>
      <c r="S249">
        <v>60.8</v>
      </c>
      <c r="T249">
        <v>70.8</v>
      </c>
      <c r="U249">
        <v>0</v>
      </c>
      <c r="V249">
        <v>0</v>
      </c>
      <c r="W249">
        <v>0</v>
      </c>
    </row>
    <row r="250" spans="2:23">
      <c r="B250" t="s">
        <v>322</v>
      </c>
      <c r="C250" t="s">
        <v>58</v>
      </c>
      <c r="D250" t="s">
        <v>91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2</v>
      </c>
      <c r="L250">
        <v>13</v>
      </c>
      <c r="M250">
        <v>0</v>
      </c>
      <c r="N250">
        <v>0</v>
      </c>
      <c r="O250">
        <v>22</v>
      </c>
      <c r="P250">
        <v>319</v>
      </c>
      <c r="Q250">
        <v>2</v>
      </c>
      <c r="R250">
        <v>47.58</v>
      </c>
      <c r="S250">
        <v>58.78</v>
      </c>
      <c r="T250">
        <v>69.98</v>
      </c>
      <c r="U250">
        <v>0</v>
      </c>
      <c r="V250">
        <v>0</v>
      </c>
      <c r="W250">
        <v>0</v>
      </c>
    </row>
    <row r="251" spans="2:23">
      <c r="B251" t="s">
        <v>323</v>
      </c>
      <c r="C251" t="s">
        <v>65</v>
      </c>
      <c r="D251" t="s">
        <v>41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26</v>
      </c>
      <c r="P251">
        <v>259</v>
      </c>
      <c r="Q251">
        <v>3</v>
      </c>
      <c r="R251">
        <v>43.9</v>
      </c>
      <c r="S251">
        <v>56.9</v>
      </c>
      <c r="T251">
        <v>69.900000000000006</v>
      </c>
      <c r="U251">
        <v>0</v>
      </c>
      <c r="V251">
        <v>0</v>
      </c>
      <c r="W251">
        <v>0</v>
      </c>
    </row>
    <row r="252" spans="2:23">
      <c r="B252" t="s">
        <v>324</v>
      </c>
      <c r="C252" t="s">
        <v>58</v>
      </c>
      <c r="D252" t="s">
        <v>74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24</v>
      </c>
      <c r="P252">
        <v>343</v>
      </c>
      <c r="Q252">
        <v>2</v>
      </c>
      <c r="R252">
        <v>46.25</v>
      </c>
      <c r="S252">
        <v>58</v>
      </c>
      <c r="T252">
        <v>69.75</v>
      </c>
      <c r="U252">
        <v>0</v>
      </c>
      <c r="V252">
        <v>0</v>
      </c>
      <c r="W252">
        <v>0</v>
      </c>
    </row>
    <row r="253" spans="2:23">
      <c r="B253" t="s">
        <v>325</v>
      </c>
      <c r="C253" t="s">
        <v>40</v>
      </c>
      <c r="D253" t="s">
        <v>61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64</v>
      </c>
      <c r="L253">
        <v>264</v>
      </c>
      <c r="M253">
        <v>2</v>
      </c>
      <c r="N253">
        <v>0</v>
      </c>
      <c r="O253">
        <v>14</v>
      </c>
      <c r="P253">
        <v>100</v>
      </c>
      <c r="Q253">
        <v>1</v>
      </c>
      <c r="R253">
        <v>54.4</v>
      </c>
      <c r="S253">
        <v>61.4</v>
      </c>
      <c r="T253">
        <v>68.400000000000006</v>
      </c>
      <c r="U253">
        <v>0</v>
      </c>
      <c r="V253">
        <v>0</v>
      </c>
      <c r="W253">
        <v>0</v>
      </c>
    </row>
    <row r="254" spans="2:23">
      <c r="B254" t="s">
        <v>326</v>
      </c>
      <c r="C254" t="s">
        <v>58</v>
      </c>
      <c r="D254" t="s">
        <v>105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26</v>
      </c>
      <c r="P254">
        <v>289</v>
      </c>
      <c r="Q254">
        <v>2</v>
      </c>
      <c r="R254">
        <v>42.05</v>
      </c>
      <c r="S254">
        <v>55.2</v>
      </c>
      <c r="T254">
        <v>68.349999999999994</v>
      </c>
      <c r="U254">
        <v>0</v>
      </c>
      <c r="V254">
        <v>0</v>
      </c>
      <c r="W254">
        <v>0</v>
      </c>
    </row>
    <row r="255" spans="2:23">
      <c r="B255" t="s">
        <v>327</v>
      </c>
      <c r="C255" t="s">
        <v>40</v>
      </c>
      <c r="D255" t="s">
        <v>102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82</v>
      </c>
      <c r="L255">
        <v>357</v>
      </c>
      <c r="M255">
        <v>4</v>
      </c>
      <c r="N255">
        <v>1</v>
      </c>
      <c r="O255">
        <v>6</v>
      </c>
      <c r="P255">
        <v>32</v>
      </c>
      <c r="Q255">
        <v>0</v>
      </c>
      <c r="R255">
        <v>61.9</v>
      </c>
      <c r="S255">
        <v>64.900000000000006</v>
      </c>
      <c r="T255">
        <v>67.900000000000006</v>
      </c>
      <c r="U255">
        <v>0</v>
      </c>
      <c r="V255">
        <v>0</v>
      </c>
      <c r="W255">
        <v>0</v>
      </c>
    </row>
    <row r="256" spans="2:23">
      <c r="B256" t="s">
        <v>328</v>
      </c>
      <c r="C256" t="s">
        <v>65</v>
      </c>
      <c r="D256" t="s">
        <v>108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26</v>
      </c>
      <c r="P256">
        <v>296</v>
      </c>
      <c r="Q256">
        <v>2</v>
      </c>
      <c r="R256">
        <v>41.6</v>
      </c>
      <c r="S256">
        <v>54.6</v>
      </c>
      <c r="T256">
        <v>67.599999999999994</v>
      </c>
      <c r="U256">
        <v>0</v>
      </c>
      <c r="V256">
        <v>0</v>
      </c>
      <c r="W256">
        <v>0</v>
      </c>
    </row>
    <row r="257" spans="2:23">
      <c r="B257" t="s">
        <v>329</v>
      </c>
      <c r="C257" t="s">
        <v>40</v>
      </c>
      <c r="D257" t="s">
        <v>46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100</v>
      </c>
      <c r="L257">
        <v>356</v>
      </c>
      <c r="M257">
        <v>3</v>
      </c>
      <c r="N257">
        <v>1</v>
      </c>
      <c r="O257">
        <v>11</v>
      </c>
      <c r="P257">
        <v>62</v>
      </c>
      <c r="Q257">
        <v>0</v>
      </c>
      <c r="R257">
        <v>56.6</v>
      </c>
      <c r="S257">
        <v>62.1</v>
      </c>
      <c r="T257">
        <v>67.599999999999994</v>
      </c>
      <c r="U257">
        <v>0</v>
      </c>
      <c r="V257">
        <v>0</v>
      </c>
      <c r="W257">
        <v>0</v>
      </c>
    </row>
    <row r="258" spans="2:23">
      <c r="B258" t="s">
        <v>330</v>
      </c>
      <c r="C258" t="s">
        <v>40</v>
      </c>
      <c r="D258" t="s">
        <v>179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69</v>
      </c>
      <c r="L258">
        <v>308</v>
      </c>
      <c r="M258">
        <v>3</v>
      </c>
      <c r="N258">
        <v>0</v>
      </c>
      <c r="O258">
        <v>12</v>
      </c>
      <c r="P258">
        <v>80</v>
      </c>
      <c r="Q258">
        <v>0</v>
      </c>
      <c r="R258">
        <v>55.6</v>
      </c>
      <c r="S258">
        <v>61.6</v>
      </c>
      <c r="T258">
        <v>67.599999999999994</v>
      </c>
      <c r="U258">
        <v>0</v>
      </c>
      <c r="V258">
        <v>0</v>
      </c>
      <c r="W258">
        <v>0</v>
      </c>
    </row>
    <row r="259" spans="2:23">
      <c r="B259" t="s">
        <v>331</v>
      </c>
      <c r="C259" t="s">
        <v>43</v>
      </c>
      <c r="D259" t="s">
        <v>175</v>
      </c>
      <c r="E259">
        <v>175</v>
      </c>
      <c r="F259">
        <v>101</v>
      </c>
      <c r="G259">
        <v>57.7</v>
      </c>
      <c r="H259">
        <v>1121</v>
      </c>
      <c r="I259">
        <v>4</v>
      </c>
      <c r="J259">
        <v>2</v>
      </c>
      <c r="K259">
        <v>25</v>
      </c>
      <c r="L259">
        <v>78</v>
      </c>
      <c r="M259">
        <v>1</v>
      </c>
      <c r="N259">
        <v>2</v>
      </c>
      <c r="O259">
        <v>0</v>
      </c>
      <c r="P259">
        <v>0</v>
      </c>
      <c r="Q259">
        <v>0</v>
      </c>
      <c r="R259">
        <v>67.28</v>
      </c>
      <c r="S259">
        <v>67.28</v>
      </c>
      <c r="T259">
        <v>67.28</v>
      </c>
      <c r="U259">
        <v>0</v>
      </c>
      <c r="V259">
        <v>0</v>
      </c>
      <c r="W259">
        <v>0</v>
      </c>
    </row>
    <row r="260" spans="2:23">
      <c r="B260" t="s">
        <v>332</v>
      </c>
      <c r="C260" t="s">
        <v>40</v>
      </c>
      <c r="D260" t="s">
        <v>91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87</v>
      </c>
      <c r="L260">
        <v>369</v>
      </c>
      <c r="M260">
        <v>4</v>
      </c>
      <c r="N260">
        <v>2</v>
      </c>
      <c r="O260">
        <v>7</v>
      </c>
      <c r="P260">
        <v>52</v>
      </c>
      <c r="Q260">
        <v>0</v>
      </c>
      <c r="R260">
        <v>59.7</v>
      </c>
      <c r="S260">
        <v>63.2</v>
      </c>
      <c r="T260">
        <v>66.7</v>
      </c>
      <c r="U260">
        <v>2</v>
      </c>
      <c r="V260">
        <v>3</v>
      </c>
      <c r="W260">
        <v>3</v>
      </c>
    </row>
    <row r="261" spans="2:23">
      <c r="B261" t="s">
        <v>333</v>
      </c>
      <c r="C261" t="s">
        <v>40</v>
      </c>
      <c r="D261" t="s">
        <v>89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88</v>
      </c>
      <c r="L261">
        <v>402</v>
      </c>
      <c r="M261">
        <v>2</v>
      </c>
      <c r="N261">
        <v>0</v>
      </c>
      <c r="O261">
        <v>7</v>
      </c>
      <c r="P261">
        <v>54</v>
      </c>
      <c r="Q261">
        <v>0</v>
      </c>
      <c r="R261">
        <v>59.4</v>
      </c>
      <c r="S261">
        <v>62.9</v>
      </c>
      <c r="T261">
        <v>66.400000000000006</v>
      </c>
      <c r="U261">
        <v>3</v>
      </c>
      <c r="V261">
        <v>2</v>
      </c>
      <c r="W261">
        <v>1</v>
      </c>
    </row>
    <row r="262" spans="2:23">
      <c r="B262" t="s">
        <v>334</v>
      </c>
      <c r="C262" t="s">
        <v>65</v>
      </c>
      <c r="D262" t="s">
        <v>114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24</v>
      </c>
      <c r="P262">
        <v>288</v>
      </c>
      <c r="Q262">
        <v>2</v>
      </c>
      <c r="R262">
        <v>40.799999999999997</v>
      </c>
      <c r="S262">
        <v>52.8</v>
      </c>
      <c r="T262">
        <v>64.8</v>
      </c>
      <c r="U262">
        <v>0</v>
      </c>
      <c r="V262">
        <v>0</v>
      </c>
      <c r="W262">
        <v>0</v>
      </c>
    </row>
    <row r="263" spans="2:23">
      <c r="B263" t="s">
        <v>335</v>
      </c>
      <c r="C263" t="s">
        <v>58</v>
      </c>
      <c r="D263" t="s">
        <v>89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21</v>
      </c>
      <c r="P263">
        <v>297</v>
      </c>
      <c r="Q263">
        <v>2</v>
      </c>
      <c r="R263">
        <v>43.46</v>
      </c>
      <c r="S263">
        <v>53.96</v>
      </c>
      <c r="T263">
        <v>64.459999999999994</v>
      </c>
      <c r="U263">
        <v>0</v>
      </c>
      <c r="V263">
        <v>0</v>
      </c>
      <c r="W263">
        <v>0</v>
      </c>
    </row>
    <row r="264" spans="2:23">
      <c r="B264" t="s">
        <v>336</v>
      </c>
      <c r="C264" t="s">
        <v>58</v>
      </c>
      <c r="D264" t="s">
        <v>110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22</v>
      </c>
      <c r="P264">
        <v>337</v>
      </c>
      <c r="Q264">
        <v>2</v>
      </c>
      <c r="R264">
        <v>42.73</v>
      </c>
      <c r="S264">
        <v>53.53</v>
      </c>
      <c r="T264">
        <v>64.33</v>
      </c>
      <c r="U264">
        <v>0</v>
      </c>
      <c r="V264">
        <v>0</v>
      </c>
      <c r="W264">
        <v>0</v>
      </c>
    </row>
    <row r="265" spans="2:23">
      <c r="B265" t="s">
        <v>337</v>
      </c>
      <c r="C265" t="s">
        <v>58</v>
      </c>
      <c r="D265" t="s">
        <v>46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18</v>
      </c>
      <c r="P265">
        <v>340</v>
      </c>
      <c r="Q265">
        <v>2</v>
      </c>
      <c r="R265">
        <v>46</v>
      </c>
      <c r="S265">
        <v>55</v>
      </c>
      <c r="T265">
        <v>64</v>
      </c>
      <c r="U265">
        <v>0</v>
      </c>
      <c r="V265">
        <v>0</v>
      </c>
      <c r="W265">
        <v>0</v>
      </c>
    </row>
    <row r="266" spans="2:23">
      <c r="B266" t="s">
        <v>338</v>
      </c>
      <c r="C266" t="s">
        <v>65</v>
      </c>
      <c r="D266" t="s">
        <v>44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26</v>
      </c>
      <c r="P266">
        <v>315</v>
      </c>
      <c r="Q266">
        <v>1</v>
      </c>
      <c r="R266">
        <v>37.5</v>
      </c>
      <c r="S266">
        <v>50.5</v>
      </c>
      <c r="T266">
        <v>63.5</v>
      </c>
      <c r="U266">
        <v>0</v>
      </c>
      <c r="V266">
        <v>0</v>
      </c>
      <c r="W266">
        <v>0</v>
      </c>
    </row>
    <row r="267" spans="2:23">
      <c r="B267" t="s">
        <v>339</v>
      </c>
      <c r="C267" t="s">
        <v>58</v>
      </c>
      <c r="D267" t="s">
        <v>119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1</v>
      </c>
      <c r="O267">
        <v>21</v>
      </c>
      <c r="P267">
        <v>317</v>
      </c>
      <c r="Q267">
        <v>2</v>
      </c>
      <c r="R267">
        <v>42.65</v>
      </c>
      <c r="S267">
        <v>53.05</v>
      </c>
      <c r="T267">
        <v>63.45</v>
      </c>
      <c r="U267">
        <v>0</v>
      </c>
      <c r="V267">
        <v>0</v>
      </c>
      <c r="W267">
        <v>0</v>
      </c>
    </row>
    <row r="268" spans="2:23">
      <c r="B268" t="s">
        <v>340</v>
      </c>
      <c r="C268" t="s">
        <v>58</v>
      </c>
      <c r="D268" t="s">
        <v>170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25</v>
      </c>
      <c r="P268">
        <v>292</v>
      </c>
      <c r="Q268">
        <v>2</v>
      </c>
      <c r="R268">
        <v>38.18</v>
      </c>
      <c r="S268">
        <v>50.58</v>
      </c>
      <c r="T268">
        <v>62.98</v>
      </c>
      <c r="U268">
        <v>0</v>
      </c>
      <c r="V268">
        <v>0</v>
      </c>
      <c r="W268">
        <v>0</v>
      </c>
    </row>
    <row r="269" spans="2:23">
      <c r="B269" t="s">
        <v>341</v>
      </c>
      <c r="C269" t="s">
        <v>58</v>
      </c>
      <c r="D269" t="s">
        <v>68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1</v>
      </c>
      <c r="O269">
        <v>25</v>
      </c>
      <c r="P269">
        <v>296</v>
      </c>
      <c r="Q269">
        <v>2</v>
      </c>
      <c r="R269">
        <v>37.590000000000003</v>
      </c>
      <c r="S269">
        <v>50.14</v>
      </c>
      <c r="T269">
        <v>62.69</v>
      </c>
      <c r="U269">
        <v>0</v>
      </c>
      <c r="V269">
        <v>0</v>
      </c>
      <c r="W269">
        <v>0</v>
      </c>
    </row>
    <row r="270" spans="2:23">
      <c r="B270" t="s">
        <v>342</v>
      </c>
      <c r="C270" t="s">
        <v>58</v>
      </c>
      <c r="D270" t="s">
        <v>41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2</v>
      </c>
      <c r="L270">
        <v>3</v>
      </c>
      <c r="M270">
        <v>0</v>
      </c>
      <c r="N270">
        <v>0</v>
      </c>
      <c r="O270">
        <v>22</v>
      </c>
      <c r="P270">
        <v>310</v>
      </c>
      <c r="Q270">
        <v>1</v>
      </c>
      <c r="R270">
        <v>38.479999999999997</v>
      </c>
      <c r="S270">
        <v>49.43</v>
      </c>
      <c r="T270">
        <v>60.38</v>
      </c>
      <c r="U270">
        <v>0</v>
      </c>
      <c r="V270">
        <v>0</v>
      </c>
      <c r="W270">
        <v>0</v>
      </c>
    </row>
    <row r="271" spans="2:23">
      <c r="B271" t="s">
        <v>343</v>
      </c>
      <c r="C271" t="s">
        <v>58</v>
      </c>
      <c r="D271" t="s">
        <v>89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20</v>
      </c>
      <c r="P271">
        <v>304</v>
      </c>
      <c r="Q271">
        <v>2</v>
      </c>
      <c r="R271">
        <v>40.020000000000003</v>
      </c>
      <c r="S271">
        <v>50.12</v>
      </c>
      <c r="T271">
        <v>60.22</v>
      </c>
      <c r="U271">
        <v>0</v>
      </c>
      <c r="V271">
        <v>0</v>
      </c>
      <c r="W271">
        <v>0</v>
      </c>
    </row>
    <row r="272" spans="2:23">
      <c r="B272" t="s">
        <v>344</v>
      </c>
      <c r="C272" t="s">
        <v>58</v>
      </c>
      <c r="D272" t="s">
        <v>179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20</v>
      </c>
      <c r="P272">
        <v>275</v>
      </c>
      <c r="Q272">
        <v>2</v>
      </c>
      <c r="R272">
        <v>39.520000000000003</v>
      </c>
      <c r="S272">
        <v>49.32</v>
      </c>
      <c r="T272">
        <v>59.12</v>
      </c>
      <c r="U272">
        <v>0</v>
      </c>
      <c r="V272">
        <v>0</v>
      </c>
      <c r="W272">
        <v>0</v>
      </c>
    </row>
    <row r="273" spans="2:23">
      <c r="B273" t="s">
        <v>345</v>
      </c>
      <c r="C273" t="s">
        <v>58</v>
      </c>
      <c r="D273" t="s">
        <v>127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21</v>
      </c>
      <c r="P273">
        <v>282</v>
      </c>
      <c r="Q273">
        <v>2</v>
      </c>
      <c r="R273">
        <v>37.81</v>
      </c>
      <c r="S273">
        <v>48.06</v>
      </c>
      <c r="T273">
        <v>58.31</v>
      </c>
      <c r="U273">
        <v>0</v>
      </c>
      <c r="V273">
        <v>0</v>
      </c>
      <c r="W273">
        <v>0</v>
      </c>
    </row>
    <row r="274" spans="2:23">
      <c r="B274" t="s">
        <v>346</v>
      </c>
      <c r="C274" t="s">
        <v>58</v>
      </c>
      <c r="D274" t="s">
        <v>105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22</v>
      </c>
      <c r="P274">
        <v>304</v>
      </c>
      <c r="Q274">
        <v>1</v>
      </c>
      <c r="R274">
        <v>36.4</v>
      </c>
      <c r="S274">
        <v>47.15</v>
      </c>
      <c r="T274">
        <v>57.9</v>
      </c>
      <c r="U274">
        <v>0</v>
      </c>
      <c r="V274">
        <v>0</v>
      </c>
      <c r="W274">
        <v>0</v>
      </c>
    </row>
    <row r="275" spans="2:23">
      <c r="B275" t="s">
        <v>347</v>
      </c>
      <c r="C275" t="s">
        <v>58</v>
      </c>
      <c r="D275" t="s">
        <v>70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21</v>
      </c>
      <c r="P275">
        <v>272</v>
      </c>
      <c r="Q275">
        <v>1</v>
      </c>
      <c r="R275">
        <v>35.61</v>
      </c>
      <c r="S275">
        <v>46.31</v>
      </c>
      <c r="T275">
        <v>57.01</v>
      </c>
      <c r="U275">
        <v>0</v>
      </c>
      <c r="V275">
        <v>0</v>
      </c>
      <c r="W275">
        <v>0</v>
      </c>
    </row>
    <row r="276" spans="2:23">
      <c r="B276" t="s">
        <v>348</v>
      </c>
      <c r="C276" t="s">
        <v>40</v>
      </c>
      <c r="D276" t="s">
        <v>108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72</v>
      </c>
      <c r="L276">
        <v>322</v>
      </c>
      <c r="M276">
        <v>1</v>
      </c>
      <c r="N276">
        <v>1</v>
      </c>
      <c r="O276">
        <v>12</v>
      </c>
      <c r="P276">
        <v>62</v>
      </c>
      <c r="Q276">
        <v>0</v>
      </c>
      <c r="R276">
        <v>44.6</v>
      </c>
      <c r="S276">
        <v>50.6</v>
      </c>
      <c r="T276">
        <v>56.6</v>
      </c>
      <c r="U276">
        <v>0</v>
      </c>
      <c r="V276">
        <v>0</v>
      </c>
      <c r="W276">
        <v>0</v>
      </c>
    </row>
    <row r="277" spans="2:23">
      <c r="B277" t="s">
        <v>349</v>
      </c>
      <c r="C277" t="s">
        <v>65</v>
      </c>
      <c r="D277" t="s">
        <v>89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21</v>
      </c>
      <c r="P277">
        <v>237</v>
      </c>
      <c r="Q277">
        <v>2</v>
      </c>
      <c r="R277">
        <v>35.049999999999997</v>
      </c>
      <c r="S277">
        <v>45.55</v>
      </c>
      <c r="T277">
        <v>56.05</v>
      </c>
      <c r="U277">
        <v>0</v>
      </c>
      <c r="V277">
        <v>0</v>
      </c>
      <c r="W277">
        <v>0</v>
      </c>
    </row>
    <row r="278" spans="2:23">
      <c r="B278" t="s">
        <v>350</v>
      </c>
      <c r="C278" t="s">
        <v>40</v>
      </c>
      <c r="D278" t="s">
        <v>175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56</v>
      </c>
      <c r="L278">
        <v>238</v>
      </c>
      <c r="M278">
        <v>1</v>
      </c>
      <c r="N278">
        <v>1</v>
      </c>
      <c r="O278">
        <v>15</v>
      </c>
      <c r="P278">
        <v>100</v>
      </c>
      <c r="Q278">
        <v>1</v>
      </c>
      <c r="R278">
        <v>40.799999999999997</v>
      </c>
      <c r="S278">
        <v>48.3</v>
      </c>
      <c r="T278">
        <v>55.8</v>
      </c>
      <c r="U278">
        <v>0</v>
      </c>
      <c r="V278">
        <v>0</v>
      </c>
      <c r="W278">
        <v>0</v>
      </c>
    </row>
    <row r="279" spans="2:23">
      <c r="B279" t="s">
        <v>351</v>
      </c>
      <c r="C279" t="s">
        <v>58</v>
      </c>
      <c r="D279" t="s">
        <v>108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19</v>
      </c>
      <c r="P279">
        <v>287</v>
      </c>
      <c r="Q279">
        <v>1</v>
      </c>
      <c r="R279">
        <v>34.65</v>
      </c>
      <c r="S279">
        <v>44.15</v>
      </c>
      <c r="T279">
        <v>53.65</v>
      </c>
      <c r="U279">
        <v>0</v>
      </c>
      <c r="V279">
        <v>0</v>
      </c>
      <c r="W279">
        <v>0</v>
      </c>
    </row>
    <row r="280" spans="2:23">
      <c r="B280" t="s">
        <v>352</v>
      </c>
      <c r="C280" t="s">
        <v>65</v>
      </c>
      <c r="D280" t="s">
        <v>114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22</v>
      </c>
      <c r="P280">
        <v>254</v>
      </c>
      <c r="Q280">
        <v>1</v>
      </c>
      <c r="R280">
        <v>31.4</v>
      </c>
      <c r="S280">
        <v>42.4</v>
      </c>
      <c r="T280">
        <v>53.4</v>
      </c>
      <c r="U280">
        <v>0</v>
      </c>
      <c r="V280">
        <v>0</v>
      </c>
      <c r="W280">
        <v>0</v>
      </c>
    </row>
    <row r="281" spans="2:23">
      <c r="B281" t="s">
        <v>353</v>
      </c>
      <c r="C281" t="s">
        <v>58</v>
      </c>
      <c r="D281" t="s">
        <v>59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20</v>
      </c>
      <c r="P281">
        <v>258</v>
      </c>
      <c r="Q281">
        <v>1</v>
      </c>
      <c r="R281">
        <v>33.01</v>
      </c>
      <c r="S281">
        <v>43.16</v>
      </c>
      <c r="T281">
        <v>53.31</v>
      </c>
      <c r="U281">
        <v>0</v>
      </c>
      <c r="V281">
        <v>0</v>
      </c>
      <c r="W281">
        <v>0</v>
      </c>
    </row>
    <row r="282" spans="2:23">
      <c r="B282" t="s">
        <v>354</v>
      </c>
      <c r="C282" t="s">
        <v>58</v>
      </c>
      <c r="D282" t="s">
        <v>114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20</v>
      </c>
      <c r="P282">
        <v>270</v>
      </c>
      <c r="Q282">
        <v>1</v>
      </c>
      <c r="R282">
        <v>33.03</v>
      </c>
      <c r="S282">
        <v>42.98</v>
      </c>
      <c r="T282">
        <v>52.93</v>
      </c>
      <c r="U282">
        <v>0</v>
      </c>
      <c r="V282">
        <v>0</v>
      </c>
      <c r="W282">
        <v>0</v>
      </c>
    </row>
    <row r="283" spans="2:23">
      <c r="B283" t="s">
        <v>355</v>
      </c>
      <c r="C283" t="s">
        <v>58</v>
      </c>
      <c r="D283" t="s">
        <v>87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19</v>
      </c>
      <c r="P283">
        <v>248</v>
      </c>
      <c r="Q283">
        <v>2</v>
      </c>
      <c r="R283">
        <v>33.840000000000003</v>
      </c>
      <c r="S283">
        <v>43.29</v>
      </c>
      <c r="T283">
        <v>52.74</v>
      </c>
      <c r="U283">
        <v>0</v>
      </c>
      <c r="V283">
        <v>0</v>
      </c>
      <c r="W283">
        <v>0</v>
      </c>
    </row>
    <row r="284" spans="2:23">
      <c r="B284" t="s">
        <v>356</v>
      </c>
      <c r="C284" t="s">
        <v>58</v>
      </c>
      <c r="D284" t="s">
        <v>108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23</v>
      </c>
      <c r="P284">
        <v>247</v>
      </c>
      <c r="Q284">
        <v>1</v>
      </c>
      <c r="R284">
        <v>30.05</v>
      </c>
      <c r="S284">
        <v>41.35</v>
      </c>
      <c r="T284">
        <v>52.65</v>
      </c>
      <c r="U284">
        <v>0</v>
      </c>
      <c r="V284">
        <v>0</v>
      </c>
      <c r="W284">
        <v>0</v>
      </c>
    </row>
    <row r="285" spans="2:23">
      <c r="B285" t="s">
        <v>357</v>
      </c>
      <c r="C285" t="s">
        <v>40</v>
      </c>
      <c r="D285" t="s">
        <v>77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61</v>
      </c>
      <c r="L285">
        <v>272</v>
      </c>
      <c r="M285">
        <v>2</v>
      </c>
      <c r="N285">
        <v>1</v>
      </c>
      <c r="O285">
        <v>8</v>
      </c>
      <c r="P285">
        <v>55</v>
      </c>
      <c r="Q285">
        <v>0</v>
      </c>
      <c r="R285">
        <v>44.3</v>
      </c>
      <c r="S285">
        <v>48.3</v>
      </c>
      <c r="T285">
        <v>52.3</v>
      </c>
      <c r="U285">
        <v>0</v>
      </c>
      <c r="V285">
        <v>0</v>
      </c>
      <c r="W285">
        <v>0</v>
      </c>
    </row>
    <row r="286" spans="2:23">
      <c r="B286" t="s">
        <v>358</v>
      </c>
      <c r="C286" t="s">
        <v>58</v>
      </c>
      <c r="D286" t="s">
        <v>56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17</v>
      </c>
      <c r="P286">
        <v>266</v>
      </c>
      <c r="Q286">
        <v>1</v>
      </c>
      <c r="R286">
        <v>34.99</v>
      </c>
      <c r="S286">
        <v>43.64</v>
      </c>
      <c r="T286">
        <v>52.29</v>
      </c>
      <c r="U286">
        <v>0</v>
      </c>
      <c r="V286">
        <v>0</v>
      </c>
      <c r="W286">
        <v>0</v>
      </c>
    </row>
    <row r="287" spans="2:23">
      <c r="B287" t="s">
        <v>359</v>
      </c>
      <c r="C287" t="s">
        <v>40</v>
      </c>
      <c r="D287" t="s">
        <v>96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64</v>
      </c>
      <c r="L287">
        <v>247</v>
      </c>
      <c r="M287">
        <v>2</v>
      </c>
      <c r="N287">
        <v>1</v>
      </c>
      <c r="O287">
        <v>11</v>
      </c>
      <c r="P287">
        <v>73</v>
      </c>
      <c r="Q287">
        <v>0</v>
      </c>
      <c r="R287">
        <v>41.75</v>
      </c>
      <c r="S287">
        <v>47</v>
      </c>
      <c r="T287">
        <v>52.25</v>
      </c>
      <c r="U287">
        <v>0</v>
      </c>
      <c r="V287">
        <v>0</v>
      </c>
      <c r="W287">
        <v>0</v>
      </c>
    </row>
    <row r="288" spans="2:23">
      <c r="B288" t="s">
        <v>360</v>
      </c>
      <c r="C288" t="s">
        <v>58</v>
      </c>
      <c r="D288" t="s">
        <v>59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20</v>
      </c>
      <c r="P288">
        <v>275</v>
      </c>
      <c r="Q288">
        <v>1</v>
      </c>
      <c r="R288">
        <v>32.25</v>
      </c>
      <c r="S288">
        <v>42</v>
      </c>
      <c r="T288">
        <v>51.75</v>
      </c>
      <c r="U288">
        <v>0</v>
      </c>
      <c r="V288">
        <v>0</v>
      </c>
      <c r="W288">
        <v>0</v>
      </c>
    </row>
    <row r="289" spans="2:23">
      <c r="B289" t="s">
        <v>361</v>
      </c>
      <c r="C289" t="s">
        <v>40</v>
      </c>
      <c r="D289" t="s">
        <v>170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59</v>
      </c>
      <c r="L289">
        <v>258</v>
      </c>
      <c r="M289">
        <v>1</v>
      </c>
      <c r="N289">
        <v>0</v>
      </c>
      <c r="O289">
        <v>10</v>
      </c>
      <c r="P289">
        <v>69</v>
      </c>
      <c r="Q289">
        <v>0</v>
      </c>
      <c r="R289">
        <v>36.299999999999997</v>
      </c>
      <c r="S289">
        <v>41.45</v>
      </c>
      <c r="T289">
        <v>46.6</v>
      </c>
      <c r="U289">
        <v>0</v>
      </c>
      <c r="V289">
        <v>0</v>
      </c>
      <c r="W289">
        <v>0</v>
      </c>
    </row>
    <row r="290" spans="2:23">
      <c r="B290" t="s">
        <v>362</v>
      </c>
      <c r="C290" t="s">
        <v>40</v>
      </c>
      <c r="D290" t="s">
        <v>119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68</v>
      </c>
      <c r="L290">
        <v>301</v>
      </c>
      <c r="M290">
        <v>1</v>
      </c>
      <c r="N290">
        <v>2</v>
      </c>
      <c r="O290">
        <v>6</v>
      </c>
      <c r="P290">
        <v>42</v>
      </c>
      <c r="Q290">
        <v>0</v>
      </c>
      <c r="R290">
        <v>37.5</v>
      </c>
      <c r="S290">
        <v>40.450000000000003</v>
      </c>
      <c r="T290">
        <v>43.4</v>
      </c>
      <c r="U290">
        <v>0</v>
      </c>
      <c r="V290">
        <v>0</v>
      </c>
      <c r="W290">
        <v>0</v>
      </c>
    </row>
    <row r="291" spans="2:23">
      <c r="B291" t="s">
        <v>363</v>
      </c>
      <c r="C291" t="s">
        <v>40</v>
      </c>
      <c r="D291" t="s">
        <v>110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65</v>
      </c>
      <c r="L291">
        <v>261</v>
      </c>
      <c r="M291">
        <v>1</v>
      </c>
      <c r="N291">
        <v>1</v>
      </c>
      <c r="O291">
        <v>6</v>
      </c>
      <c r="P291">
        <v>44</v>
      </c>
      <c r="Q291">
        <v>0</v>
      </c>
      <c r="R291">
        <v>36.1</v>
      </c>
      <c r="S291">
        <v>39.049999999999997</v>
      </c>
      <c r="T291">
        <v>42</v>
      </c>
      <c r="U291">
        <v>0</v>
      </c>
      <c r="V291">
        <v>0</v>
      </c>
      <c r="W291">
        <v>0</v>
      </c>
    </row>
    <row r="292" spans="2:23">
      <c r="B292" t="s">
        <v>364</v>
      </c>
      <c r="C292" t="s">
        <v>40</v>
      </c>
      <c r="D292" t="s">
        <v>87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49</v>
      </c>
      <c r="L292">
        <v>219</v>
      </c>
      <c r="M292">
        <v>2</v>
      </c>
      <c r="N292">
        <v>0</v>
      </c>
      <c r="O292">
        <v>5</v>
      </c>
      <c r="P292">
        <v>45</v>
      </c>
      <c r="Q292">
        <v>0</v>
      </c>
      <c r="R292">
        <v>36.6</v>
      </c>
      <c r="S292">
        <v>39.25</v>
      </c>
      <c r="T292">
        <v>41.9</v>
      </c>
      <c r="U292">
        <v>0</v>
      </c>
      <c r="V292">
        <v>0</v>
      </c>
      <c r="W292">
        <v>0</v>
      </c>
    </row>
    <row r="293" spans="2:23">
      <c r="B293" t="s">
        <v>365</v>
      </c>
      <c r="C293" t="s">
        <v>43</v>
      </c>
      <c r="D293" t="s">
        <v>170</v>
      </c>
      <c r="E293">
        <v>155</v>
      </c>
      <c r="F293">
        <v>92</v>
      </c>
      <c r="G293">
        <v>59.4</v>
      </c>
      <c r="H293">
        <v>690</v>
      </c>
      <c r="I293">
        <v>3</v>
      </c>
      <c r="J293">
        <v>5</v>
      </c>
      <c r="K293">
        <v>22</v>
      </c>
      <c r="L293">
        <v>101</v>
      </c>
      <c r="M293">
        <v>1</v>
      </c>
      <c r="N293">
        <v>3</v>
      </c>
      <c r="O293">
        <v>0</v>
      </c>
      <c r="P293">
        <v>0</v>
      </c>
      <c r="Q293">
        <v>0</v>
      </c>
      <c r="R293">
        <v>39.700000000000003</v>
      </c>
      <c r="S293">
        <v>39.700000000000003</v>
      </c>
      <c r="T293">
        <v>39.700000000000003</v>
      </c>
      <c r="U293">
        <v>0</v>
      </c>
      <c r="V293">
        <v>0</v>
      </c>
      <c r="W293">
        <v>0</v>
      </c>
    </row>
    <row r="294" spans="2:23">
      <c r="B294" t="s">
        <v>366</v>
      </c>
      <c r="C294" t="s">
        <v>43</v>
      </c>
      <c r="D294" t="s">
        <v>68</v>
      </c>
      <c r="E294">
        <v>76</v>
      </c>
      <c r="F294">
        <v>42</v>
      </c>
      <c r="G294">
        <v>55.3</v>
      </c>
      <c r="H294">
        <v>397</v>
      </c>
      <c r="I294">
        <v>4</v>
      </c>
      <c r="J294">
        <v>2</v>
      </c>
      <c r="K294">
        <v>5</v>
      </c>
      <c r="L294">
        <v>11</v>
      </c>
      <c r="M294">
        <v>0</v>
      </c>
      <c r="N294">
        <v>1</v>
      </c>
      <c r="O294">
        <v>0</v>
      </c>
      <c r="P294">
        <v>0</v>
      </c>
      <c r="Q294">
        <v>0</v>
      </c>
      <c r="R294">
        <v>27.98</v>
      </c>
      <c r="S294">
        <v>27.98</v>
      </c>
      <c r="T294">
        <v>27.98</v>
      </c>
      <c r="U294">
        <v>0</v>
      </c>
      <c r="V294">
        <v>0</v>
      </c>
      <c r="W294">
        <v>0</v>
      </c>
    </row>
    <row r="295" spans="2:23">
      <c r="B295" t="s">
        <v>367</v>
      </c>
      <c r="C295" t="s">
        <v>43</v>
      </c>
      <c r="D295" t="s">
        <v>179</v>
      </c>
      <c r="E295">
        <v>123</v>
      </c>
      <c r="F295">
        <v>69</v>
      </c>
      <c r="G295">
        <v>56.1</v>
      </c>
      <c r="H295">
        <v>676</v>
      </c>
      <c r="I295">
        <v>3</v>
      </c>
      <c r="J295">
        <v>6</v>
      </c>
      <c r="K295">
        <v>7</v>
      </c>
      <c r="L295">
        <v>19</v>
      </c>
      <c r="M295">
        <v>0</v>
      </c>
      <c r="N295">
        <v>1</v>
      </c>
      <c r="O295">
        <v>0</v>
      </c>
      <c r="P295">
        <v>0</v>
      </c>
      <c r="Q295">
        <v>0</v>
      </c>
      <c r="R295">
        <v>26.94</v>
      </c>
      <c r="S295">
        <v>26.94</v>
      </c>
      <c r="T295">
        <v>26.94</v>
      </c>
      <c r="U295">
        <v>0</v>
      </c>
      <c r="V295">
        <v>0</v>
      </c>
      <c r="W295">
        <v>0</v>
      </c>
    </row>
    <row r="296" spans="2:23">
      <c r="B296" t="s">
        <v>368</v>
      </c>
      <c r="C296" t="s">
        <v>43</v>
      </c>
      <c r="D296" t="s">
        <v>108</v>
      </c>
      <c r="E296">
        <v>78</v>
      </c>
      <c r="F296">
        <v>46</v>
      </c>
      <c r="G296">
        <v>59</v>
      </c>
      <c r="H296">
        <v>491</v>
      </c>
      <c r="I296">
        <v>2</v>
      </c>
      <c r="J296">
        <v>2</v>
      </c>
      <c r="K296">
        <v>9</v>
      </c>
      <c r="L296">
        <v>22</v>
      </c>
      <c r="M296">
        <v>0</v>
      </c>
      <c r="N296">
        <v>1</v>
      </c>
      <c r="O296">
        <v>0</v>
      </c>
      <c r="P296">
        <v>0</v>
      </c>
      <c r="Q296">
        <v>0</v>
      </c>
      <c r="R296">
        <v>23.84</v>
      </c>
      <c r="S296">
        <v>23.84</v>
      </c>
      <c r="T296">
        <v>23.84</v>
      </c>
      <c r="U296">
        <v>0</v>
      </c>
      <c r="V296">
        <v>0</v>
      </c>
      <c r="W296">
        <v>0</v>
      </c>
    </row>
    <row r="297" spans="2:23">
      <c r="B297" t="s">
        <v>369</v>
      </c>
      <c r="C297" t="s">
        <v>43</v>
      </c>
      <c r="D297" t="s">
        <v>114</v>
      </c>
      <c r="E297">
        <v>87</v>
      </c>
      <c r="F297">
        <v>48</v>
      </c>
      <c r="G297">
        <v>55.2</v>
      </c>
      <c r="H297">
        <v>497</v>
      </c>
      <c r="I297">
        <v>2</v>
      </c>
      <c r="J297">
        <v>3</v>
      </c>
      <c r="K297">
        <v>5</v>
      </c>
      <c r="L297">
        <v>11</v>
      </c>
      <c r="M297">
        <v>0</v>
      </c>
      <c r="N297">
        <v>2</v>
      </c>
      <c r="O297">
        <v>0</v>
      </c>
      <c r="P297">
        <v>0</v>
      </c>
      <c r="Q297">
        <v>0</v>
      </c>
      <c r="R297">
        <v>19.98</v>
      </c>
      <c r="S297">
        <v>19.98</v>
      </c>
      <c r="T297">
        <v>19.98</v>
      </c>
      <c r="U297">
        <v>0</v>
      </c>
      <c r="V297">
        <v>0</v>
      </c>
      <c r="W297">
        <v>0</v>
      </c>
    </row>
    <row r="298" spans="2:23">
      <c r="B298" t="s">
        <v>370</v>
      </c>
      <c r="C298" t="s">
        <v>43</v>
      </c>
      <c r="D298" t="s">
        <v>54</v>
      </c>
      <c r="E298">
        <v>59</v>
      </c>
      <c r="F298">
        <v>36</v>
      </c>
      <c r="G298">
        <v>61</v>
      </c>
      <c r="H298">
        <v>321</v>
      </c>
      <c r="I298">
        <v>2</v>
      </c>
      <c r="J298">
        <v>1</v>
      </c>
      <c r="K298">
        <v>2</v>
      </c>
      <c r="L298">
        <v>5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19.34</v>
      </c>
      <c r="S298">
        <v>19.34</v>
      </c>
      <c r="T298">
        <v>19.34</v>
      </c>
      <c r="U298">
        <v>0</v>
      </c>
      <c r="V298">
        <v>0</v>
      </c>
      <c r="W298">
        <v>0</v>
      </c>
    </row>
    <row r="299" spans="2:23">
      <c r="B299" t="s">
        <v>371</v>
      </c>
      <c r="C299" t="s">
        <v>372</v>
      </c>
      <c r="D299" t="s">
        <v>89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f>VLOOKUP(LEFT(B299,5)&amp;"*",'numberFire DST-K FP'!$A$3:$L$68,10,FALSE)</f>
        <v>180.02</v>
      </c>
      <c r="S299">
        <f t="shared" ref="S299:S322" si="0">R299</f>
        <v>180.02</v>
      </c>
      <c r="T299">
        <f t="shared" ref="T299:T322" si="1">R299</f>
        <v>180.02</v>
      </c>
      <c r="U299">
        <v>3</v>
      </c>
      <c r="V299">
        <v>3</v>
      </c>
      <c r="W299">
        <v>3</v>
      </c>
    </row>
    <row r="300" spans="2:23">
      <c r="B300" t="s">
        <v>373</v>
      </c>
      <c r="C300" t="s">
        <v>372</v>
      </c>
      <c r="D300" t="s">
        <v>105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f>VLOOKUP(LEFT(B300,5)&amp;"*",'numberFire DST-K FP'!$A$3:$L$68,10,FALSE)</f>
        <v>140.25</v>
      </c>
      <c r="S300">
        <f t="shared" si="0"/>
        <v>140.25</v>
      </c>
      <c r="T300">
        <f t="shared" si="1"/>
        <v>140.25</v>
      </c>
      <c r="U300">
        <v>2</v>
      </c>
      <c r="V300">
        <v>2</v>
      </c>
      <c r="W300">
        <v>2</v>
      </c>
    </row>
    <row r="301" spans="2:23">
      <c r="B301" t="s">
        <v>374</v>
      </c>
      <c r="C301" t="s">
        <v>372</v>
      </c>
      <c r="D301" t="s">
        <v>50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f>VLOOKUP(LEFT(B301,5)&amp;"*",'numberFire DST-K FP'!$A$3:$L$68,10,FALSE)</f>
        <v>144.27000000000001</v>
      </c>
      <c r="S301">
        <f t="shared" si="0"/>
        <v>144.27000000000001</v>
      </c>
      <c r="T301">
        <f t="shared" si="1"/>
        <v>144.27000000000001</v>
      </c>
      <c r="U301">
        <v>2</v>
      </c>
      <c r="V301">
        <v>2</v>
      </c>
      <c r="W301">
        <v>2</v>
      </c>
    </row>
    <row r="302" spans="2:23">
      <c r="B302" t="s">
        <v>375</v>
      </c>
      <c r="C302" t="s">
        <v>372</v>
      </c>
      <c r="D302" t="s">
        <v>110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f>VLOOKUP(LEFT(B302,5)&amp;"*",'numberFire DST-K FP'!$A$3:$L$68,10,FALSE)</f>
        <v>150.35</v>
      </c>
      <c r="S302">
        <f t="shared" si="0"/>
        <v>150.35</v>
      </c>
      <c r="T302">
        <f t="shared" si="1"/>
        <v>150.35</v>
      </c>
      <c r="U302">
        <v>2</v>
      </c>
      <c r="V302">
        <v>2</v>
      </c>
      <c r="W302">
        <v>2</v>
      </c>
    </row>
    <row r="303" spans="2:23">
      <c r="B303" t="s">
        <v>376</v>
      </c>
      <c r="C303" t="s">
        <v>372</v>
      </c>
      <c r="D303" t="s">
        <v>102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f>VLOOKUP(LEFT(B303,5)&amp;"*",'numberFire DST-K FP'!$A$3:$L$68,10,FALSE)</f>
        <v>169.41</v>
      </c>
      <c r="S303">
        <f t="shared" si="0"/>
        <v>169.41</v>
      </c>
      <c r="T303">
        <f t="shared" si="1"/>
        <v>169.41</v>
      </c>
      <c r="U303">
        <v>2</v>
      </c>
      <c r="V303">
        <v>2</v>
      </c>
      <c r="W303">
        <v>2</v>
      </c>
    </row>
    <row r="304" spans="2:23">
      <c r="B304" t="s">
        <v>377</v>
      </c>
      <c r="C304" t="s">
        <v>372</v>
      </c>
      <c r="D304" t="s">
        <v>87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f>VLOOKUP(LEFT(B304,5)&amp;"*",'numberFire DST-K FP'!$A$3:$L$68,10,FALSE)</f>
        <v>161.54</v>
      </c>
      <c r="S304">
        <f t="shared" si="0"/>
        <v>161.54</v>
      </c>
      <c r="T304">
        <f t="shared" si="1"/>
        <v>161.54</v>
      </c>
      <c r="U304">
        <v>2</v>
      </c>
      <c r="V304">
        <v>2</v>
      </c>
      <c r="W304">
        <v>2</v>
      </c>
    </row>
    <row r="305" spans="2:23">
      <c r="B305" t="s">
        <v>378</v>
      </c>
      <c r="C305" t="s">
        <v>372</v>
      </c>
      <c r="D305" t="s">
        <v>61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f>VLOOKUP(LEFT(B305,5)&amp;"*",'numberFire DST-K FP'!$A$3:$L$68,10,FALSE)</f>
        <v>139.53</v>
      </c>
      <c r="S305">
        <f t="shared" si="0"/>
        <v>139.53</v>
      </c>
      <c r="T305">
        <f t="shared" si="1"/>
        <v>139.53</v>
      </c>
      <c r="U305">
        <v>1</v>
      </c>
      <c r="V305">
        <v>1</v>
      </c>
      <c r="W305">
        <v>1</v>
      </c>
    </row>
    <row r="306" spans="2:23">
      <c r="B306" t="s">
        <v>379</v>
      </c>
      <c r="C306" t="s">
        <v>372</v>
      </c>
      <c r="D306" t="s">
        <v>54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f>VLOOKUP(LEFT(B306,5)&amp;"*",'numberFire DST-K FP'!$A$3:$L$68,10,FALSE)</f>
        <v>111.48</v>
      </c>
      <c r="S306">
        <f t="shared" si="0"/>
        <v>111.48</v>
      </c>
      <c r="T306">
        <f t="shared" si="1"/>
        <v>111.48</v>
      </c>
      <c r="U306">
        <v>1</v>
      </c>
      <c r="V306">
        <v>1</v>
      </c>
      <c r="W306">
        <v>1</v>
      </c>
    </row>
    <row r="307" spans="2:23">
      <c r="B307" t="s">
        <v>380</v>
      </c>
      <c r="C307" t="s">
        <v>381</v>
      </c>
      <c r="D307" t="s">
        <v>61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f>VLOOKUP(LEFT(B307,5)&amp;"*",'numberFire DST-K FP'!$A$3:$L$68,10,FALSE)</f>
        <v>2.4</v>
      </c>
      <c r="S307">
        <f t="shared" si="0"/>
        <v>2.4</v>
      </c>
      <c r="T307">
        <f t="shared" si="1"/>
        <v>2.4</v>
      </c>
      <c r="U307">
        <v>1</v>
      </c>
      <c r="V307">
        <v>1</v>
      </c>
      <c r="W307">
        <v>1</v>
      </c>
    </row>
    <row r="308" spans="2:23">
      <c r="B308" t="s">
        <v>382</v>
      </c>
      <c r="C308" t="s">
        <v>381</v>
      </c>
      <c r="D308" t="s">
        <v>87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f>VLOOKUP(LEFT(B308,5)&amp;"*",'numberFire DST-K FP'!$A$3:$L$68,10,FALSE)</f>
        <v>3.24</v>
      </c>
      <c r="S308">
        <f t="shared" si="0"/>
        <v>3.24</v>
      </c>
      <c r="T308">
        <f t="shared" si="1"/>
        <v>3.24</v>
      </c>
      <c r="U308">
        <v>1</v>
      </c>
      <c r="V308">
        <v>1</v>
      </c>
      <c r="W308">
        <v>1</v>
      </c>
    </row>
    <row r="309" spans="2:23">
      <c r="B309" t="s">
        <v>383</v>
      </c>
      <c r="C309" t="s">
        <v>372</v>
      </c>
      <c r="D309" t="s">
        <v>44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f>VLOOKUP(LEFT(B309,5)&amp;"*",'numberFire DST-K FP'!$A$3:$L$68,10,FALSE)</f>
        <v>106.85</v>
      </c>
      <c r="S309">
        <f t="shared" si="0"/>
        <v>106.85</v>
      </c>
      <c r="T309">
        <f t="shared" si="1"/>
        <v>106.85</v>
      </c>
      <c r="U309">
        <v>1</v>
      </c>
      <c r="V309">
        <v>1</v>
      </c>
      <c r="W309">
        <v>1</v>
      </c>
    </row>
    <row r="310" spans="2:23">
      <c r="B310" t="s">
        <v>384</v>
      </c>
      <c r="C310" t="s">
        <v>381</v>
      </c>
      <c r="D310" t="s">
        <v>116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f>VLOOKUP(LEFT(B310,5)&amp;"*",'numberFire DST-K FP'!$A$3:$L$68,10,FALSE)</f>
        <v>3.05</v>
      </c>
      <c r="S310">
        <f t="shared" si="0"/>
        <v>3.05</v>
      </c>
      <c r="T310">
        <f t="shared" si="1"/>
        <v>3.05</v>
      </c>
      <c r="U310">
        <v>1</v>
      </c>
      <c r="V310">
        <v>1</v>
      </c>
      <c r="W310">
        <v>1</v>
      </c>
    </row>
    <row r="311" spans="2:23">
      <c r="B311" t="s">
        <v>385</v>
      </c>
      <c r="C311" t="s">
        <v>381</v>
      </c>
      <c r="D311" t="s">
        <v>50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f>VLOOKUP(LEFT(B311,5)&amp;"*",'numberFire DST-K FP'!$A$3:$L$68,10,FALSE)</f>
        <v>2.54</v>
      </c>
      <c r="S311">
        <f t="shared" si="0"/>
        <v>2.54</v>
      </c>
      <c r="T311">
        <f t="shared" si="1"/>
        <v>2.54</v>
      </c>
      <c r="U311">
        <v>1</v>
      </c>
      <c r="V311">
        <v>1</v>
      </c>
      <c r="W311">
        <v>1</v>
      </c>
    </row>
    <row r="312" spans="2:23">
      <c r="B312" t="s">
        <v>386</v>
      </c>
      <c r="C312" t="s">
        <v>381</v>
      </c>
      <c r="D312" t="s">
        <v>44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f>VLOOKUP(LEFT(B312,5)&amp;"*",'numberFire DST-K FP'!$A$3:$L$68,10,FALSE)</f>
        <v>3.04</v>
      </c>
      <c r="S312">
        <f t="shared" si="0"/>
        <v>3.04</v>
      </c>
      <c r="T312">
        <f t="shared" si="1"/>
        <v>3.04</v>
      </c>
      <c r="U312">
        <v>1</v>
      </c>
      <c r="V312">
        <v>1</v>
      </c>
      <c r="W312">
        <v>1</v>
      </c>
    </row>
    <row r="313" spans="2:23">
      <c r="B313" t="s">
        <v>387</v>
      </c>
      <c r="C313" t="s">
        <v>381</v>
      </c>
      <c r="D313" t="s">
        <v>89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f>VLOOKUP(LEFT(B313,5)&amp;"*",'numberFire DST-K FP'!$A$3:$L$68,10,FALSE)</f>
        <v>1.75</v>
      </c>
      <c r="S313">
        <f t="shared" si="0"/>
        <v>1.75</v>
      </c>
      <c r="T313">
        <f t="shared" si="1"/>
        <v>1.75</v>
      </c>
      <c r="U313">
        <v>1</v>
      </c>
      <c r="V313">
        <v>1</v>
      </c>
      <c r="W313">
        <v>1</v>
      </c>
    </row>
    <row r="314" spans="2:23">
      <c r="B314" t="s">
        <v>388</v>
      </c>
      <c r="C314" t="s">
        <v>381</v>
      </c>
      <c r="D314" t="s">
        <v>52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f>VLOOKUP(LEFT(B314,5)&amp;"*",'numberFire DST-K FP'!$A$3:$L$68,10,FALSE)</f>
        <v>1.92</v>
      </c>
      <c r="S314">
        <f t="shared" si="0"/>
        <v>1.92</v>
      </c>
      <c r="T314">
        <f t="shared" si="1"/>
        <v>1.92</v>
      </c>
      <c r="U314">
        <v>1</v>
      </c>
      <c r="V314">
        <v>1</v>
      </c>
      <c r="W314">
        <v>1</v>
      </c>
    </row>
    <row r="315" spans="2:23">
      <c r="B315" t="s">
        <v>389</v>
      </c>
      <c r="C315" t="s">
        <v>381</v>
      </c>
      <c r="D315" t="s">
        <v>46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f>VLOOKUP(LEFT(B315,5)&amp;"*",'numberFire DST-K FP'!$A$3:$L$68,10,FALSE)</f>
        <v>0.88</v>
      </c>
      <c r="S315">
        <f t="shared" si="0"/>
        <v>0.88</v>
      </c>
      <c r="T315">
        <f t="shared" si="1"/>
        <v>0.88</v>
      </c>
      <c r="U315">
        <v>1</v>
      </c>
      <c r="V315">
        <v>1</v>
      </c>
      <c r="W315">
        <v>1</v>
      </c>
    </row>
    <row r="316" spans="2:23">
      <c r="B316" t="s">
        <v>390</v>
      </c>
      <c r="C316" t="s">
        <v>381</v>
      </c>
      <c r="D316" t="s">
        <v>74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f>VLOOKUP(LEFT(B316,5)&amp;"*",'numberFire DST-K FP'!$A$3:$L$68,10,FALSE)</f>
        <v>2.78</v>
      </c>
      <c r="S316">
        <f t="shared" si="0"/>
        <v>2.78</v>
      </c>
      <c r="T316">
        <f t="shared" si="1"/>
        <v>2.78</v>
      </c>
      <c r="U316">
        <v>1</v>
      </c>
      <c r="V316">
        <v>1</v>
      </c>
      <c r="W316">
        <v>1</v>
      </c>
    </row>
    <row r="317" spans="2:23">
      <c r="B317" t="s">
        <v>391</v>
      </c>
      <c r="C317" t="s">
        <v>381</v>
      </c>
      <c r="D317" t="s">
        <v>70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f>VLOOKUP(LEFT(B317,5)&amp;"*",'numberFire DST-K FP'!$A$3:$L$68,10,FALSE)</f>
        <v>1.46</v>
      </c>
      <c r="S317">
        <f t="shared" si="0"/>
        <v>1.46</v>
      </c>
      <c r="T317">
        <f t="shared" si="1"/>
        <v>1.46</v>
      </c>
      <c r="U317">
        <v>1</v>
      </c>
      <c r="V317">
        <v>1</v>
      </c>
      <c r="W317">
        <v>1</v>
      </c>
    </row>
    <row r="318" spans="2:23">
      <c r="B318" t="s">
        <v>392</v>
      </c>
      <c r="C318" t="s">
        <v>372</v>
      </c>
      <c r="D318" t="s">
        <v>119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f>VLOOKUP(LEFT(B318,5)&amp;"*",'numberFire DST-K FP'!$A$3:$L$68,10,FALSE)</f>
        <v>146.29</v>
      </c>
      <c r="S318">
        <f t="shared" si="0"/>
        <v>146.29</v>
      </c>
      <c r="T318">
        <f t="shared" si="1"/>
        <v>146.29</v>
      </c>
      <c r="U318">
        <v>1</v>
      </c>
      <c r="V318">
        <v>0</v>
      </c>
      <c r="W318">
        <v>0</v>
      </c>
    </row>
    <row r="319" spans="2:23">
      <c r="B319" t="s">
        <v>393</v>
      </c>
      <c r="C319" t="s">
        <v>372</v>
      </c>
      <c r="D319" t="s">
        <v>56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f>VLOOKUP(LEFT(B319,5)&amp;"*",'numberFire DST-K FP'!$A$3:$L$68,10,FALSE)</f>
        <v>160.83000000000001</v>
      </c>
      <c r="S319">
        <f t="shared" si="0"/>
        <v>160.83000000000001</v>
      </c>
      <c r="T319">
        <f t="shared" si="1"/>
        <v>160.83000000000001</v>
      </c>
      <c r="U319">
        <v>1</v>
      </c>
      <c r="V319">
        <v>0</v>
      </c>
      <c r="W319">
        <v>0</v>
      </c>
    </row>
    <row r="320" spans="2:23">
      <c r="B320" t="s">
        <v>394</v>
      </c>
      <c r="C320" t="s">
        <v>372</v>
      </c>
      <c r="D320" t="s">
        <v>41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f>VLOOKUP(LEFT(B320,5)&amp;"*",'numberFire DST-K FP'!$A$3:$L$68,10,FALSE)</f>
        <v>146.36000000000001</v>
      </c>
      <c r="S320">
        <f t="shared" si="0"/>
        <v>146.36000000000001</v>
      </c>
      <c r="T320">
        <f t="shared" si="1"/>
        <v>146.36000000000001</v>
      </c>
      <c r="U320">
        <v>1</v>
      </c>
      <c r="V320">
        <v>0</v>
      </c>
      <c r="W320">
        <v>0</v>
      </c>
    </row>
    <row r="321" spans="2:23">
      <c r="B321" t="s">
        <v>395</v>
      </c>
      <c r="C321" t="s">
        <v>381</v>
      </c>
      <c r="D321" t="s">
        <v>63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f>VLOOKUP(LEFT(B321,5)&amp;"*",'numberFire DST-K FP'!$A$3:$L$68,10,FALSE)</f>
        <v>2.54</v>
      </c>
      <c r="S321">
        <f t="shared" si="0"/>
        <v>2.54</v>
      </c>
      <c r="T321">
        <f t="shared" si="1"/>
        <v>2.54</v>
      </c>
      <c r="U321">
        <v>1</v>
      </c>
      <c r="V321">
        <v>0</v>
      </c>
      <c r="W321">
        <v>0</v>
      </c>
    </row>
    <row r="322" spans="2:23">
      <c r="B322" t="s">
        <v>396</v>
      </c>
      <c r="C322" t="s">
        <v>381</v>
      </c>
      <c r="D322" t="s">
        <v>54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f>VLOOKUP(LEFT(B322,5)&amp;"*",'numberFire DST-K FP'!$A$3:$L$68,10,FALSE)</f>
        <v>2.06</v>
      </c>
      <c r="S322">
        <f t="shared" si="0"/>
        <v>2.06</v>
      </c>
      <c r="T322">
        <f t="shared" si="1"/>
        <v>2.06</v>
      </c>
      <c r="U322">
        <v>1</v>
      </c>
      <c r="V322">
        <v>0</v>
      </c>
      <c r="W322">
        <v>0</v>
      </c>
    </row>
  </sheetData>
  <pageMargins left="0.7" right="0.7" top="0.75" bottom="0.75" header="0.3" footer="0.3"/>
  <pageSetup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2"/>
  <sheetViews>
    <sheetView topLeftCell="A4" workbookViewId="0">
      <selection activeCell="B17" sqref="B17"/>
    </sheetView>
  </sheetViews>
  <sheetFormatPr baseColWidth="10" defaultColWidth="8.83203125" defaultRowHeight="14" x14ac:dyDescent="0"/>
  <cols>
    <col min="1" max="1" width="32" bestFit="1" customWidth="1"/>
    <col min="2" max="2" width="22.33203125" bestFit="1" customWidth="1"/>
    <col min="3" max="3" width="8.6640625" bestFit="1" customWidth="1"/>
    <col min="4" max="4" width="6.33203125" bestFit="1" customWidth="1"/>
    <col min="5" max="5" width="10.6640625" bestFit="1" customWidth="1"/>
    <col min="6" max="6" width="10" bestFit="1" customWidth="1"/>
    <col min="7" max="7" width="11.83203125" bestFit="1" customWidth="1"/>
    <col min="8" max="9" width="12" bestFit="1" customWidth="1"/>
    <col min="10" max="10" width="5.1640625" bestFit="1" customWidth="1"/>
  </cols>
  <sheetData>
    <row r="1" spans="1:10">
      <c r="A1" t="s">
        <v>419</v>
      </c>
      <c r="B1" t="s">
        <v>420</v>
      </c>
    </row>
    <row r="2" spans="1:10">
      <c r="A2" t="s">
        <v>881</v>
      </c>
      <c r="B2" t="s">
        <v>420</v>
      </c>
    </row>
    <row r="3" spans="1:10">
      <c r="A3" t="s">
        <v>882</v>
      </c>
      <c r="B3" t="s">
        <v>420</v>
      </c>
    </row>
    <row r="5" spans="1:10">
      <c r="A5" t="s">
        <v>883</v>
      </c>
      <c r="B5" t="s">
        <v>424</v>
      </c>
      <c r="C5" t="s">
        <v>884</v>
      </c>
      <c r="D5" t="s">
        <v>885</v>
      </c>
      <c r="E5" t="s">
        <v>427</v>
      </c>
      <c r="F5" t="s">
        <v>886</v>
      </c>
      <c r="G5" t="s">
        <v>887</v>
      </c>
      <c r="H5" t="s">
        <v>888</v>
      </c>
      <c r="I5" t="s">
        <v>889</v>
      </c>
      <c r="J5" t="s">
        <v>423</v>
      </c>
    </row>
    <row r="6" spans="1:10">
      <c r="A6">
        <v>1</v>
      </c>
      <c r="B6" t="s">
        <v>39</v>
      </c>
      <c r="C6" t="s">
        <v>40</v>
      </c>
      <c r="D6" t="s">
        <v>41</v>
      </c>
      <c r="E6">
        <v>6</v>
      </c>
      <c r="F6">
        <v>1</v>
      </c>
      <c r="G6">
        <v>5</v>
      </c>
      <c r="H6">
        <v>1.787234043</v>
      </c>
      <c r="I6">
        <v>0.87363681599999998</v>
      </c>
      <c r="J6">
        <v>3</v>
      </c>
    </row>
    <row r="7" spans="1:10">
      <c r="A7">
        <v>2</v>
      </c>
      <c r="B7" t="s">
        <v>76</v>
      </c>
      <c r="C7" t="s">
        <v>40</v>
      </c>
      <c r="D7" t="s">
        <v>77</v>
      </c>
      <c r="E7">
        <v>7</v>
      </c>
      <c r="F7">
        <v>1</v>
      </c>
      <c r="G7">
        <v>5</v>
      </c>
      <c r="H7">
        <v>1.808510638</v>
      </c>
      <c r="I7">
        <v>0.91415110899999996</v>
      </c>
      <c r="J7">
        <v>1</v>
      </c>
    </row>
    <row r="8" spans="1:10">
      <c r="A8">
        <v>3</v>
      </c>
      <c r="B8" t="s">
        <v>47</v>
      </c>
      <c r="C8" t="s">
        <v>40</v>
      </c>
      <c r="D8" t="s">
        <v>48</v>
      </c>
      <c r="E8">
        <v>10</v>
      </c>
      <c r="F8">
        <v>1</v>
      </c>
      <c r="G8">
        <v>6</v>
      </c>
      <c r="H8">
        <v>3.1063829790000002</v>
      </c>
      <c r="I8">
        <v>1.0961061169999999</v>
      </c>
      <c r="J8">
        <v>2</v>
      </c>
    </row>
    <row r="9" spans="1:10">
      <c r="A9">
        <v>4</v>
      </c>
      <c r="B9" t="s">
        <v>53</v>
      </c>
      <c r="C9" t="s">
        <v>40</v>
      </c>
      <c r="D9" t="s">
        <v>54</v>
      </c>
      <c r="E9">
        <v>9</v>
      </c>
      <c r="F9">
        <v>2</v>
      </c>
      <c r="G9">
        <v>11</v>
      </c>
      <c r="H9">
        <v>4.0212765959999999</v>
      </c>
      <c r="I9">
        <v>1.4511823749999999</v>
      </c>
      <c r="J9">
        <v>4</v>
      </c>
    </row>
    <row r="10" spans="1:10">
      <c r="A10">
        <v>5</v>
      </c>
      <c r="B10" t="s">
        <v>79</v>
      </c>
      <c r="C10" t="s">
        <v>40</v>
      </c>
      <c r="D10" t="s">
        <v>44</v>
      </c>
      <c r="E10">
        <v>9</v>
      </c>
      <c r="F10">
        <v>3</v>
      </c>
      <c r="G10">
        <v>11</v>
      </c>
      <c r="H10">
        <v>5.1914893620000004</v>
      </c>
      <c r="I10">
        <v>1.3150244369999999</v>
      </c>
      <c r="J10">
        <v>6</v>
      </c>
    </row>
    <row r="11" spans="1:10">
      <c r="A11">
        <v>6</v>
      </c>
      <c r="B11" t="s">
        <v>57</v>
      </c>
      <c r="C11" t="s">
        <v>58</v>
      </c>
      <c r="D11" t="s">
        <v>59</v>
      </c>
      <c r="E11">
        <v>9</v>
      </c>
      <c r="F11">
        <v>1</v>
      </c>
      <c r="G11">
        <v>9</v>
      </c>
      <c r="H11">
        <v>6.1063829790000002</v>
      </c>
      <c r="I11">
        <v>1.3873906709999999</v>
      </c>
      <c r="J11">
        <v>5</v>
      </c>
    </row>
    <row r="12" spans="1:10">
      <c r="A12">
        <v>7</v>
      </c>
      <c r="B12" t="s">
        <v>64</v>
      </c>
      <c r="C12" t="s">
        <v>65</v>
      </c>
      <c r="D12" t="s">
        <v>46</v>
      </c>
      <c r="E12">
        <v>6</v>
      </c>
      <c r="F12">
        <v>6</v>
      </c>
      <c r="G12">
        <v>25</v>
      </c>
      <c r="H12">
        <v>9.0638297869999995</v>
      </c>
      <c r="I12">
        <v>3.347938428</v>
      </c>
      <c r="J12">
        <v>8</v>
      </c>
    </row>
    <row r="13" spans="1:10">
      <c r="A13">
        <v>8</v>
      </c>
      <c r="B13" t="s">
        <v>71</v>
      </c>
      <c r="C13" t="s">
        <v>58</v>
      </c>
      <c r="D13" t="s">
        <v>50</v>
      </c>
      <c r="E13">
        <v>4</v>
      </c>
      <c r="F13">
        <v>2</v>
      </c>
      <c r="G13">
        <v>17</v>
      </c>
      <c r="H13">
        <v>9.2340425530000001</v>
      </c>
      <c r="I13">
        <v>2.5699802630000002</v>
      </c>
      <c r="J13">
        <v>10</v>
      </c>
    </row>
    <row r="14" spans="1:10">
      <c r="A14">
        <v>9</v>
      </c>
      <c r="B14" t="s">
        <v>75</v>
      </c>
      <c r="C14" t="s">
        <v>58</v>
      </c>
      <c r="D14" t="s">
        <v>74</v>
      </c>
      <c r="E14">
        <v>11</v>
      </c>
      <c r="F14">
        <v>6</v>
      </c>
      <c r="G14">
        <v>18</v>
      </c>
      <c r="H14">
        <v>10.42553191</v>
      </c>
      <c r="I14">
        <v>2.3677323819999998</v>
      </c>
      <c r="J14">
        <v>11</v>
      </c>
    </row>
    <row r="15" spans="1:10">
      <c r="A15">
        <v>10</v>
      </c>
      <c r="B15" t="s">
        <v>149</v>
      </c>
      <c r="C15" t="s">
        <v>40</v>
      </c>
      <c r="D15" t="s">
        <v>50</v>
      </c>
      <c r="E15">
        <v>4</v>
      </c>
      <c r="F15">
        <v>5</v>
      </c>
      <c r="G15">
        <v>28</v>
      </c>
      <c r="H15">
        <v>11.76595745</v>
      </c>
      <c r="I15">
        <v>4.4205167980000004</v>
      </c>
      <c r="J15">
        <v>17</v>
      </c>
    </row>
    <row r="16" spans="1:10">
      <c r="A16">
        <v>11</v>
      </c>
      <c r="B16" t="s">
        <v>125</v>
      </c>
      <c r="C16" t="s">
        <v>40</v>
      </c>
      <c r="D16" t="s">
        <v>89</v>
      </c>
      <c r="E16">
        <v>4</v>
      </c>
      <c r="F16">
        <v>6</v>
      </c>
      <c r="G16">
        <v>21</v>
      </c>
      <c r="H16">
        <v>11.914893620000001</v>
      </c>
      <c r="I16">
        <v>4.1709725750000004</v>
      </c>
      <c r="J16">
        <v>9</v>
      </c>
    </row>
    <row r="17" spans="1:10">
      <c r="A17">
        <v>12</v>
      </c>
      <c r="B17" t="s">
        <v>81</v>
      </c>
      <c r="C17" t="s">
        <v>40</v>
      </c>
      <c r="D17" t="s">
        <v>74</v>
      </c>
      <c r="E17">
        <v>11</v>
      </c>
      <c r="F17">
        <v>6</v>
      </c>
      <c r="G17">
        <v>23</v>
      </c>
      <c r="H17">
        <v>12.382978720000001</v>
      </c>
      <c r="I17">
        <v>4.6013559129999999</v>
      </c>
      <c r="J17">
        <v>12</v>
      </c>
    </row>
    <row r="18" spans="1:10">
      <c r="A18">
        <v>13</v>
      </c>
      <c r="B18" t="s">
        <v>101</v>
      </c>
      <c r="C18" t="s">
        <v>58</v>
      </c>
      <c r="D18" t="s">
        <v>102</v>
      </c>
      <c r="E18">
        <v>4</v>
      </c>
      <c r="F18">
        <v>8</v>
      </c>
      <c r="G18">
        <v>25</v>
      </c>
      <c r="H18">
        <v>14.42553191</v>
      </c>
      <c r="I18">
        <v>3.4931220010000001</v>
      </c>
      <c r="J18">
        <v>14</v>
      </c>
    </row>
    <row r="19" spans="1:10">
      <c r="A19">
        <v>14</v>
      </c>
      <c r="B19" t="s">
        <v>72</v>
      </c>
      <c r="C19" t="s">
        <v>58</v>
      </c>
      <c r="D19" t="s">
        <v>63</v>
      </c>
      <c r="E19">
        <v>9</v>
      </c>
      <c r="F19">
        <v>9</v>
      </c>
      <c r="G19">
        <v>26</v>
      </c>
      <c r="H19">
        <v>15.25531915</v>
      </c>
      <c r="I19">
        <v>4.334267638</v>
      </c>
      <c r="J19">
        <v>20</v>
      </c>
    </row>
    <row r="20" spans="1:10">
      <c r="A20">
        <v>15</v>
      </c>
      <c r="B20" t="s">
        <v>78</v>
      </c>
      <c r="C20" t="s">
        <v>58</v>
      </c>
      <c r="D20" t="s">
        <v>54</v>
      </c>
      <c r="E20">
        <v>9</v>
      </c>
      <c r="F20">
        <v>9</v>
      </c>
      <c r="G20">
        <v>24</v>
      </c>
      <c r="H20">
        <v>15.595744679999999</v>
      </c>
      <c r="I20">
        <v>3.0781285729999999</v>
      </c>
      <c r="J20">
        <v>18</v>
      </c>
    </row>
    <row r="21" spans="1:10">
      <c r="A21">
        <v>16</v>
      </c>
      <c r="B21" t="s">
        <v>128</v>
      </c>
      <c r="C21" t="s">
        <v>40</v>
      </c>
      <c r="D21" t="s">
        <v>102</v>
      </c>
      <c r="E21">
        <v>4</v>
      </c>
      <c r="F21">
        <v>6</v>
      </c>
      <c r="G21">
        <v>30</v>
      </c>
      <c r="H21">
        <v>16.851063830000001</v>
      </c>
      <c r="I21">
        <v>4.9593184299999997</v>
      </c>
      <c r="J21">
        <v>21</v>
      </c>
    </row>
    <row r="22" spans="1:10">
      <c r="A22">
        <v>17</v>
      </c>
      <c r="B22" t="s">
        <v>1318</v>
      </c>
      <c r="C22" t="s">
        <v>40</v>
      </c>
      <c r="D22" t="s">
        <v>83</v>
      </c>
      <c r="E22">
        <v>12</v>
      </c>
      <c r="F22">
        <v>10</v>
      </c>
      <c r="G22">
        <v>46</v>
      </c>
      <c r="H22">
        <v>20.42553191</v>
      </c>
      <c r="I22">
        <v>7.7562457489999996</v>
      </c>
      <c r="J22">
        <v>19</v>
      </c>
    </row>
    <row r="23" spans="1:10">
      <c r="A23">
        <v>18</v>
      </c>
      <c r="B23" t="s">
        <v>97</v>
      </c>
      <c r="C23" t="s">
        <v>58</v>
      </c>
      <c r="D23" t="s">
        <v>44</v>
      </c>
      <c r="E23">
        <v>9</v>
      </c>
      <c r="F23">
        <v>13</v>
      </c>
      <c r="G23">
        <v>33</v>
      </c>
      <c r="H23">
        <v>20.531914889999999</v>
      </c>
      <c r="I23">
        <v>4.3263225199999997</v>
      </c>
      <c r="J23">
        <v>22</v>
      </c>
    </row>
    <row r="24" spans="1:10">
      <c r="A24">
        <v>19</v>
      </c>
      <c r="B24" t="s">
        <v>135</v>
      </c>
      <c r="C24" t="s">
        <v>40</v>
      </c>
      <c r="D24" t="s">
        <v>114</v>
      </c>
      <c r="E24">
        <v>10</v>
      </c>
      <c r="F24">
        <v>7</v>
      </c>
      <c r="G24">
        <v>68</v>
      </c>
      <c r="H24">
        <v>21.617021279999999</v>
      </c>
      <c r="I24">
        <v>11.138496010000001</v>
      </c>
      <c r="J24">
        <v>16</v>
      </c>
    </row>
    <row r="25" spans="1:10">
      <c r="A25">
        <v>20</v>
      </c>
      <c r="B25" t="s">
        <v>138</v>
      </c>
      <c r="C25" t="s">
        <v>40</v>
      </c>
      <c r="D25" t="s">
        <v>68</v>
      </c>
      <c r="E25">
        <v>10</v>
      </c>
      <c r="F25">
        <v>10</v>
      </c>
      <c r="G25">
        <v>44</v>
      </c>
      <c r="H25">
        <v>21.617021279999999</v>
      </c>
      <c r="I25">
        <v>6.50876068</v>
      </c>
      <c r="J25">
        <v>24</v>
      </c>
    </row>
    <row r="26" spans="1:10">
      <c r="A26">
        <v>21</v>
      </c>
      <c r="B26" t="s">
        <v>104</v>
      </c>
      <c r="C26" t="s">
        <v>40</v>
      </c>
      <c r="D26" t="s">
        <v>105</v>
      </c>
      <c r="E26">
        <v>4</v>
      </c>
      <c r="F26">
        <v>9</v>
      </c>
      <c r="G26">
        <v>44</v>
      </c>
      <c r="H26">
        <v>22.06382979</v>
      </c>
      <c r="I26">
        <v>6.3961566100000002</v>
      </c>
      <c r="J26">
        <v>27</v>
      </c>
    </row>
    <row r="27" spans="1:10">
      <c r="A27">
        <v>22</v>
      </c>
      <c r="B27" t="s">
        <v>49</v>
      </c>
      <c r="C27" t="s">
        <v>43</v>
      </c>
      <c r="D27" t="s">
        <v>50</v>
      </c>
      <c r="E27">
        <v>4</v>
      </c>
      <c r="F27">
        <v>4</v>
      </c>
      <c r="G27">
        <v>46</v>
      </c>
      <c r="H27">
        <v>22.170212769999999</v>
      </c>
      <c r="I27">
        <v>8.5310924420000003</v>
      </c>
      <c r="J27">
        <v>7</v>
      </c>
    </row>
    <row r="28" spans="1:10">
      <c r="A28">
        <v>23</v>
      </c>
      <c r="B28" t="s">
        <v>85</v>
      </c>
      <c r="C28" t="s">
        <v>58</v>
      </c>
      <c r="D28" t="s">
        <v>54</v>
      </c>
      <c r="E28">
        <v>9</v>
      </c>
      <c r="F28">
        <v>13</v>
      </c>
      <c r="G28">
        <v>45</v>
      </c>
      <c r="H28">
        <v>23.404255320000001</v>
      </c>
      <c r="I28">
        <v>5.4991665689999998</v>
      </c>
      <c r="J28">
        <v>25</v>
      </c>
    </row>
    <row r="29" spans="1:10">
      <c r="A29">
        <v>24</v>
      </c>
      <c r="B29" t="s">
        <v>107</v>
      </c>
      <c r="C29" t="s">
        <v>40</v>
      </c>
      <c r="D29" t="s">
        <v>108</v>
      </c>
      <c r="E29">
        <v>7</v>
      </c>
      <c r="F29">
        <v>8</v>
      </c>
      <c r="G29">
        <v>45</v>
      </c>
      <c r="H29">
        <v>24.170212769999999</v>
      </c>
      <c r="I29">
        <v>7.0267547940000004</v>
      </c>
      <c r="J29">
        <v>23</v>
      </c>
    </row>
    <row r="30" spans="1:10">
      <c r="A30">
        <v>25</v>
      </c>
      <c r="B30" t="s">
        <v>82</v>
      </c>
      <c r="C30" t="s">
        <v>58</v>
      </c>
      <c r="D30" t="s">
        <v>83</v>
      </c>
      <c r="E30">
        <v>12</v>
      </c>
      <c r="F30">
        <v>13</v>
      </c>
      <c r="G30">
        <v>45</v>
      </c>
      <c r="H30">
        <v>24.4893617</v>
      </c>
      <c r="I30">
        <v>4.9287361479999996</v>
      </c>
      <c r="J30">
        <v>26</v>
      </c>
    </row>
    <row r="31" spans="1:10">
      <c r="A31">
        <v>26</v>
      </c>
      <c r="B31" t="s">
        <v>109</v>
      </c>
      <c r="C31" t="s">
        <v>40</v>
      </c>
      <c r="D31" t="s">
        <v>110</v>
      </c>
      <c r="E31">
        <v>4</v>
      </c>
      <c r="F31">
        <v>12</v>
      </c>
      <c r="G31">
        <v>43</v>
      </c>
      <c r="H31">
        <v>26.234042550000002</v>
      </c>
      <c r="I31">
        <v>6.562993498</v>
      </c>
      <c r="J31">
        <v>30</v>
      </c>
    </row>
    <row r="32" spans="1:10">
      <c r="A32">
        <v>27</v>
      </c>
      <c r="B32" t="s">
        <v>42</v>
      </c>
      <c r="C32" t="s">
        <v>43</v>
      </c>
      <c r="D32" t="s">
        <v>44</v>
      </c>
      <c r="E32">
        <v>9</v>
      </c>
      <c r="F32">
        <v>12</v>
      </c>
      <c r="G32">
        <v>51</v>
      </c>
      <c r="H32">
        <v>26.595744679999999</v>
      </c>
      <c r="I32">
        <v>7.8595641000000001</v>
      </c>
      <c r="J32">
        <v>15</v>
      </c>
    </row>
    <row r="33" spans="1:10">
      <c r="A33">
        <v>28</v>
      </c>
      <c r="B33" t="s">
        <v>45</v>
      </c>
      <c r="C33" t="s">
        <v>43</v>
      </c>
      <c r="D33" t="s">
        <v>46</v>
      </c>
      <c r="E33">
        <v>6</v>
      </c>
      <c r="F33">
        <v>13</v>
      </c>
      <c r="G33">
        <v>46</v>
      </c>
      <c r="H33">
        <v>26.872340430000001</v>
      </c>
      <c r="I33">
        <v>6.9942743189999996</v>
      </c>
      <c r="J33">
        <v>13</v>
      </c>
    </row>
    <row r="34" spans="1:10">
      <c r="A34">
        <v>29</v>
      </c>
      <c r="B34" t="s">
        <v>92</v>
      </c>
      <c r="C34" t="s">
        <v>58</v>
      </c>
      <c r="D34" t="s">
        <v>44</v>
      </c>
      <c r="E34">
        <v>9</v>
      </c>
      <c r="F34">
        <v>21</v>
      </c>
      <c r="G34">
        <v>39</v>
      </c>
      <c r="H34">
        <v>29.06382979</v>
      </c>
      <c r="I34">
        <v>3.866959085</v>
      </c>
      <c r="J34">
        <v>28</v>
      </c>
    </row>
    <row r="35" spans="1:10">
      <c r="A35">
        <v>30</v>
      </c>
      <c r="B35" t="s">
        <v>103</v>
      </c>
      <c r="C35" t="s">
        <v>58</v>
      </c>
      <c r="D35" t="s">
        <v>70</v>
      </c>
      <c r="E35">
        <v>10</v>
      </c>
      <c r="F35">
        <v>20</v>
      </c>
      <c r="G35">
        <v>48</v>
      </c>
      <c r="H35">
        <v>33.93617021</v>
      </c>
      <c r="I35">
        <v>6.8242504239999997</v>
      </c>
      <c r="J35">
        <v>35</v>
      </c>
    </row>
    <row r="36" spans="1:10">
      <c r="A36">
        <v>31</v>
      </c>
      <c r="B36" t="s">
        <v>120</v>
      </c>
      <c r="C36" t="s">
        <v>58</v>
      </c>
      <c r="D36" t="s">
        <v>108</v>
      </c>
      <c r="E36">
        <v>7</v>
      </c>
      <c r="F36">
        <v>24</v>
      </c>
      <c r="G36">
        <v>51</v>
      </c>
      <c r="H36">
        <v>34.276595739999998</v>
      </c>
      <c r="I36">
        <v>5.0178495339999998</v>
      </c>
      <c r="J36">
        <v>32</v>
      </c>
    </row>
    <row r="37" spans="1:10">
      <c r="A37">
        <v>32</v>
      </c>
      <c r="B37" t="s">
        <v>174</v>
      </c>
      <c r="C37" t="s">
        <v>40</v>
      </c>
      <c r="D37" t="s">
        <v>175</v>
      </c>
      <c r="E37">
        <v>11</v>
      </c>
      <c r="F37">
        <v>16</v>
      </c>
      <c r="G37">
        <v>60</v>
      </c>
      <c r="H37">
        <v>35.95744681</v>
      </c>
      <c r="I37">
        <v>8.8147783230000005</v>
      </c>
      <c r="J37">
        <v>44</v>
      </c>
    </row>
    <row r="38" spans="1:10">
      <c r="A38">
        <v>33</v>
      </c>
      <c r="B38" t="s">
        <v>181</v>
      </c>
      <c r="C38" t="s">
        <v>65</v>
      </c>
      <c r="D38" t="s">
        <v>61</v>
      </c>
      <c r="E38">
        <v>10</v>
      </c>
      <c r="F38">
        <v>13</v>
      </c>
      <c r="G38">
        <v>77</v>
      </c>
      <c r="H38">
        <v>37.340425529999997</v>
      </c>
      <c r="I38">
        <v>14.168104120000001</v>
      </c>
      <c r="J38">
        <v>31</v>
      </c>
    </row>
    <row r="39" spans="1:10">
      <c r="A39">
        <v>34</v>
      </c>
      <c r="B39" t="s">
        <v>139</v>
      </c>
      <c r="C39" t="s">
        <v>65</v>
      </c>
      <c r="D39" t="s">
        <v>50</v>
      </c>
      <c r="E39">
        <v>4</v>
      </c>
      <c r="F39">
        <v>18</v>
      </c>
      <c r="G39">
        <v>53</v>
      </c>
      <c r="H39">
        <v>37.468085109999997</v>
      </c>
      <c r="I39">
        <v>8.0446918239999992</v>
      </c>
      <c r="J39">
        <v>29</v>
      </c>
    </row>
    <row r="40" spans="1:10">
      <c r="A40">
        <v>35</v>
      </c>
      <c r="B40" t="s">
        <v>118</v>
      </c>
      <c r="C40" t="s">
        <v>40</v>
      </c>
      <c r="D40" t="s">
        <v>119</v>
      </c>
      <c r="E40">
        <v>9</v>
      </c>
      <c r="F40">
        <v>16</v>
      </c>
      <c r="G40">
        <v>74</v>
      </c>
      <c r="H40">
        <v>37.93617021</v>
      </c>
      <c r="I40">
        <v>12.353661280000001</v>
      </c>
      <c r="J40">
        <v>37</v>
      </c>
    </row>
    <row r="41" spans="1:10">
      <c r="A41">
        <v>36</v>
      </c>
      <c r="B41" t="s">
        <v>106</v>
      </c>
      <c r="C41" t="s">
        <v>40</v>
      </c>
      <c r="D41" t="s">
        <v>70</v>
      </c>
      <c r="E41">
        <v>10</v>
      </c>
      <c r="F41">
        <v>22</v>
      </c>
      <c r="G41">
        <v>65</v>
      </c>
      <c r="H41">
        <v>38.702127660000002</v>
      </c>
      <c r="I41">
        <v>8.5475264400000004</v>
      </c>
      <c r="J41">
        <v>39</v>
      </c>
    </row>
    <row r="42" spans="1:10">
      <c r="A42">
        <v>37</v>
      </c>
      <c r="B42" t="s">
        <v>93</v>
      </c>
      <c r="C42" t="s">
        <v>58</v>
      </c>
      <c r="D42" t="s">
        <v>91</v>
      </c>
      <c r="E42">
        <v>8</v>
      </c>
      <c r="F42">
        <v>24</v>
      </c>
      <c r="G42">
        <v>79</v>
      </c>
      <c r="H42">
        <v>38.914893620000001</v>
      </c>
      <c r="I42">
        <v>10.566566679999999</v>
      </c>
      <c r="J42">
        <v>42</v>
      </c>
    </row>
    <row r="43" spans="1:10">
      <c r="A43">
        <v>38</v>
      </c>
      <c r="B43" t="s">
        <v>113</v>
      </c>
      <c r="C43" t="s">
        <v>58</v>
      </c>
      <c r="D43" t="s">
        <v>114</v>
      </c>
      <c r="E43">
        <v>10</v>
      </c>
      <c r="F43">
        <v>25</v>
      </c>
      <c r="G43">
        <v>82</v>
      </c>
      <c r="H43">
        <v>39.234042549999998</v>
      </c>
      <c r="I43">
        <v>11.821748380000001</v>
      </c>
      <c r="J43">
        <v>36</v>
      </c>
    </row>
    <row r="44" spans="1:10">
      <c r="A44">
        <v>39</v>
      </c>
      <c r="B44" t="s">
        <v>98</v>
      </c>
      <c r="C44" t="s">
        <v>58</v>
      </c>
      <c r="D44" t="s">
        <v>68</v>
      </c>
      <c r="E44">
        <v>10</v>
      </c>
      <c r="F44">
        <v>26</v>
      </c>
      <c r="G44">
        <v>65</v>
      </c>
      <c r="H44">
        <v>39.340425529999997</v>
      </c>
      <c r="I44">
        <v>8.1717640370000009</v>
      </c>
      <c r="J44">
        <v>40</v>
      </c>
    </row>
    <row r="45" spans="1:10">
      <c r="A45">
        <v>40</v>
      </c>
      <c r="B45" t="s">
        <v>134</v>
      </c>
      <c r="C45" t="s">
        <v>58</v>
      </c>
      <c r="D45" t="s">
        <v>63</v>
      </c>
      <c r="E45">
        <v>9</v>
      </c>
      <c r="F45">
        <v>24</v>
      </c>
      <c r="G45">
        <v>92</v>
      </c>
      <c r="H45">
        <v>40.808510640000002</v>
      </c>
      <c r="I45">
        <v>10.48329633</v>
      </c>
      <c r="J45">
        <v>46</v>
      </c>
    </row>
    <row r="46" spans="1:10">
      <c r="A46">
        <v>41</v>
      </c>
      <c r="B46" t="s">
        <v>148</v>
      </c>
      <c r="C46" t="s">
        <v>58</v>
      </c>
      <c r="D46" t="s">
        <v>110</v>
      </c>
      <c r="E46">
        <v>4</v>
      </c>
      <c r="F46">
        <v>30</v>
      </c>
      <c r="G46">
        <v>71</v>
      </c>
      <c r="H46">
        <v>41.212765959999999</v>
      </c>
      <c r="I46">
        <v>7.9088858460000004</v>
      </c>
      <c r="J46">
        <v>34</v>
      </c>
    </row>
    <row r="47" spans="1:10">
      <c r="A47">
        <v>42</v>
      </c>
      <c r="B47" t="s">
        <v>129</v>
      </c>
      <c r="C47" t="s">
        <v>40</v>
      </c>
      <c r="D47" t="s">
        <v>59</v>
      </c>
      <c r="E47">
        <v>9</v>
      </c>
      <c r="F47">
        <v>19</v>
      </c>
      <c r="G47">
        <v>75</v>
      </c>
      <c r="H47">
        <v>42.531914890000003</v>
      </c>
      <c r="I47">
        <v>12.588159020000001</v>
      </c>
      <c r="J47">
        <v>33</v>
      </c>
    </row>
    <row r="48" spans="1:10">
      <c r="A48">
        <v>43</v>
      </c>
      <c r="B48" t="s">
        <v>141</v>
      </c>
      <c r="C48" t="s">
        <v>40</v>
      </c>
      <c r="D48" t="s">
        <v>91</v>
      </c>
      <c r="E48">
        <v>8</v>
      </c>
      <c r="F48">
        <v>15</v>
      </c>
      <c r="G48">
        <v>105</v>
      </c>
      <c r="H48">
        <v>42.893617020000001</v>
      </c>
      <c r="I48">
        <v>13.75505175</v>
      </c>
      <c r="J48">
        <v>49</v>
      </c>
    </row>
    <row r="49" spans="1:10">
      <c r="A49">
        <v>44</v>
      </c>
      <c r="B49" t="s">
        <v>123</v>
      </c>
      <c r="C49" t="s">
        <v>58</v>
      </c>
      <c r="D49" t="s">
        <v>87</v>
      </c>
      <c r="E49">
        <v>8</v>
      </c>
      <c r="F49">
        <v>24</v>
      </c>
      <c r="G49">
        <v>76</v>
      </c>
      <c r="H49">
        <v>47.95744681</v>
      </c>
      <c r="I49">
        <v>12.421596579999999</v>
      </c>
      <c r="J49">
        <v>45</v>
      </c>
    </row>
    <row r="50" spans="1:10">
      <c r="A50">
        <v>45</v>
      </c>
      <c r="B50" t="s">
        <v>205</v>
      </c>
      <c r="C50" t="s">
        <v>40</v>
      </c>
      <c r="D50" t="s">
        <v>87</v>
      </c>
      <c r="E50">
        <v>8</v>
      </c>
      <c r="F50">
        <v>32</v>
      </c>
      <c r="G50">
        <v>123</v>
      </c>
      <c r="H50">
        <v>48.765957450000002</v>
      </c>
      <c r="I50">
        <v>13.41991655</v>
      </c>
      <c r="J50">
        <v>48</v>
      </c>
    </row>
    <row r="51" spans="1:10">
      <c r="A51">
        <v>46</v>
      </c>
      <c r="B51" t="s">
        <v>151</v>
      </c>
      <c r="C51" t="s">
        <v>40</v>
      </c>
      <c r="D51" t="s">
        <v>59</v>
      </c>
      <c r="E51">
        <v>9</v>
      </c>
      <c r="F51">
        <v>24</v>
      </c>
      <c r="G51">
        <v>81</v>
      </c>
      <c r="H51">
        <v>49.276595739999998</v>
      </c>
      <c r="I51">
        <v>12.16850159</v>
      </c>
      <c r="J51">
        <v>70</v>
      </c>
    </row>
    <row r="52" spans="1:10">
      <c r="A52">
        <v>47</v>
      </c>
      <c r="B52" t="s">
        <v>117</v>
      </c>
      <c r="C52" t="s">
        <v>58</v>
      </c>
      <c r="D52" t="s">
        <v>110</v>
      </c>
      <c r="E52">
        <v>4</v>
      </c>
      <c r="F52">
        <v>30</v>
      </c>
      <c r="G52">
        <v>77</v>
      </c>
      <c r="H52">
        <v>50.234042549999998</v>
      </c>
      <c r="I52">
        <v>9.4017037069999994</v>
      </c>
      <c r="J52">
        <v>58</v>
      </c>
    </row>
    <row r="53" spans="1:10">
      <c r="A53">
        <v>48</v>
      </c>
      <c r="B53" t="s">
        <v>66</v>
      </c>
      <c r="C53" t="s">
        <v>43</v>
      </c>
      <c r="D53" t="s">
        <v>59</v>
      </c>
      <c r="E53">
        <v>9</v>
      </c>
      <c r="F53">
        <v>26</v>
      </c>
      <c r="G53">
        <v>86</v>
      </c>
      <c r="H53">
        <v>50.446808509999997</v>
      </c>
      <c r="I53">
        <v>9.7299898549999995</v>
      </c>
      <c r="J53">
        <v>38</v>
      </c>
    </row>
    <row r="54" spans="1:10">
      <c r="A54">
        <v>49</v>
      </c>
      <c r="B54" t="s">
        <v>154</v>
      </c>
      <c r="C54" t="s">
        <v>58</v>
      </c>
      <c r="D54" t="s">
        <v>48</v>
      </c>
      <c r="E54">
        <v>10</v>
      </c>
      <c r="F54">
        <v>27</v>
      </c>
      <c r="G54">
        <v>84</v>
      </c>
      <c r="H54">
        <v>52.638297870000002</v>
      </c>
      <c r="I54">
        <v>10.60996226</v>
      </c>
      <c r="J54">
        <v>51</v>
      </c>
    </row>
    <row r="55" spans="1:10">
      <c r="A55">
        <v>50</v>
      </c>
      <c r="B55" t="s">
        <v>152</v>
      </c>
      <c r="C55" t="s">
        <v>58</v>
      </c>
      <c r="D55" t="s">
        <v>50</v>
      </c>
      <c r="E55">
        <v>4</v>
      </c>
      <c r="F55">
        <v>33</v>
      </c>
      <c r="G55">
        <v>98</v>
      </c>
      <c r="H55">
        <v>53.510638299999997</v>
      </c>
      <c r="I55">
        <v>13.859281149999999</v>
      </c>
      <c r="J55">
        <v>41</v>
      </c>
    </row>
    <row r="56" spans="1:10">
      <c r="A56">
        <v>51</v>
      </c>
      <c r="B56" t="s">
        <v>157</v>
      </c>
      <c r="C56" t="s">
        <v>58</v>
      </c>
      <c r="D56" t="s">
        <v>116</v>
      </c>
      <c r="E56">
        <v>11</v>
      </c>
      <c r="F56">
        <v>33</v>
      </c>
      <c r="G56">
        <v>75</v>
      </c>
      <c r="H56">
        <v>53.723404260000002</v>
      </c>
      <c r="I56">
        <v>9.9417497659999992</v>
      </c>
      <c r="J56">
        <v>65</v>
      </c>
    </row>
    <row r="57" spans="1:10">
      <c r="A57">
        <v>52</v>
      </c>
      <c r="B57" t="s">
        <v>122</v>
      </c>
      <c r="C57" t="s">
        <v>40</v>
      </c>
      <c r="D57" t="s">
        <v>61</v>
      </c>
      <c r="E57">
        <v>10</v>
      </c>
      <c r="F57">
        <v>28</v>
      </c>
      <c r="G57">
        <v>79</v>
      </c>
      <c r="H57">
        <v>54.148936169999999</v>
      </c>
      <c r="I57">
        <v>11.548194519999999</v>
      </c>
      <c r="J57">
        <v>68</v>
      </c>
    </row>
    <row r="58" spans="1:10">
      <c r="A58">
        <v>53</v>
      </c>
      <c r="B58" t="s">
        <v>133</v>
      </c>
      <c r="C58" t="s">
        <v>58</v>
      </c>
      <c r="D58" t="s">
        <v>68</v>
      </c>
      <c r="E58">
        <v>10</v>
      </c>
      <c r="F58">
        <v>38</v>
      </c>
      <c r="G58">
        <v>101</v>
      </c>
      <c r="H58">
        <v>56.234042549999998</v>
      </c>
      <c r="I58">
        <v>11.302819769999999</v>
      </c>
      <c r="J58">
        <v>50</v>
      </c>
    </row>
    <row r="59" spans="1:10">
      <c r="A59">
        <v>54</v>
      </c>
      <c r="B59" t="s">
        <v>167</v>
      </c>
      <c r="C59" t="s">
        <v>40</v>
      </c>
      <c r="D59" t="s">
        <v>100</v>
      </c>
      <c r="E59">
        <v>9</v>
      </c>
      <c r="F59">
        <v>26</v>
      </c>
      <c r="G59">
        <v>112</v>
      </c>
      <c r="H59">
        <v>56.297872339999998</v>
      </c>
      <c r="I59">
        <v>17.27242901</v>
      </c>
      <c r="J59">
        <v>53</v>
      </c>
    </row>
    <row r="60" spans="1:10">
      <c r="A60">
        <v>55</v>
      </c>
      <c r="B60" t="s">
        <v>51</v>
      </c>
      <c r="C60" t="s">
        <v>43</v>
      </c>
      <c r="D60" t="s">
        <v>52</v>
      </c>
      <c r="E60">
        <v>10</v>
      </c>
      <c r="F60">
        <v>32</v>
      </c>
      <c r="G60">
        <v>80</v>
      </c>
      <c r="H60">
        <v>56.510638299999997</v>
      </c>
      <c r="I60">
        <v>10.09080546</v>
      </c>
      <c r="J60">
        <v>43</v>
      </c>
    </row>
    <row r="61" spans="1:10">
      <c r="A61">
        <v>56</v>
      </c>
      <c r="B61" t="s">
        <v>197</v>
      </c>
      <c r="C61" t="s">
        <v>40</v>
      </c>
      <c r="D61" t="s">
        <v>170</v>
      </c>
      <c r="E61">
        <v>4</v>
      </c>
      <c r="F61">
        <v>24</v>
      </c>
      <c r="G61">
        <v>102</v>
      </c>
      <c r="H61">
        <v>57.361702129999998</v>
      </c>
      <c r="I61">
        <v>16.973603449999999</v>
      </c>
      <c r="J61">
        <v>66</v>
      </c>
    </row>
    <row r="62" spans="1:10">
      <c r="A62">
        <v>57</v>
      </c>
      <c r="B62" t="s">
        <v>155</v>
      </c>
      <c r="C62" t="s">
        <v>58</v>
      </c>
      <c r="D62" t="s">
        <v>89</v>
      </c>
      <c r="E62">
        <v>4</v>
      </c>
      <c r="F62">
        <v>36</v>
      </c>
      <c r="G62">
        <v>110</v>
      </c>
      <c r="H62">
        <v>57.361702129999998</v>
      </c>
      <c r="I62">
        <v>13.6622255</v>
      </c>
      <c r="J62">
        <v>52</v>
      </c>
    </row>
    <row r="63" spans="1:10">
      <c r="A63">
        <v>58</v>
      </c>
      <c r="B63" t="s">
        <v>169</v>
      </c>
      <c r="C63" t="s">
        <v>65</v>
      </c>
      <c r="D63" t="s">
        <v>170</v>
      </c>
      <c r="E63">
        <v>4</v>
      </c>
      <c r="F63">
        <v>32</v>
      </c>
      <c r="G63">
        <v>115</v>
      </c>
      <c r="H63">
        <v>62.595744680000003</v>
      </c>
      <c r="I63">
        <v>16.643520970000001</v>
      </c>
      <c r="J63">
        <v>57</v>
      </c>
    </row>
    <row r="64" spans="1:10">
      <c r="A64">
        <v>59</v>
      </c>
      <c r="B64" t="s">
        <v>126</v>
      </c>
      <c r="C64" t="s">
        <v>40</v>
      </c>
      <c r="D64" t="s">
        <v>127</v>
      </c>
      <c r="E64">
        <v>11</v>
      </c>
      <c r="F64">
        <v>32</v>
      </c>
      <c r="G64">
        <v>95</v>
      </c>
      <c r="H64">
        <v>62.723404260000002</v>
      </c>
      <c r="I64">
        <v>13.198488190000001</v>
      </c>
      <c r="J64">
        <v>62</v>
      </c>
    </row>
    <row r="65" spans="1:10">
      <c r="A65">
        <v>60</v>
      </c>
      <c r="B65" t="s">
        <v>136</v>
      </c>
      <c r="C65" t="s">
        <v>58</v>
      </c>
      <c r="D65" t="s">
        <v>96</v>
      </c>
      <c r="E65">
        <v>5</v>
      </c>
      <c r="F65">
        <v>30</v>
      </c>
      <c r="G65">
        <v>97</v>
      </c>
      <c r="H65">
        <v>64.702127660000002</v>
      </c>
      <c r="I65">
        <v>12.87239318</v>
      </c>
      <c r="J65">
        <v>79</v>
      </c>
    </row>
    <row r="66" spans="1:10">
      <c r="A66">
        <v>61</v>
      </c>
      <c r="B66" t="s">
        <v>159</v>
      </c>
      <c r="C66" t="s">
        <v>40</v>
      </c>
      <c r="D66" t="s">
        <v>116</v>
      </c>
      <c r="E66">
        <v>11</v>
      </c>
      <c r="F66">
        <v>21</v>
      </c>
      <c r="G66">
        <v>113</v>
      </c>
      <c r="H66">
        <v>65.659574469999995</v>
      </c>
      <c r="I66">
        <v>19.181414539999999</v>
      </c>
      <c r="J66">
        <v>67</v>
      </c>
    </row>
    <row r="67" spans="1:10">
      <c r="A67">
        <v>62</v>
      </c>
      <c r="B67" t="s">
        <v>62</v>
      </c>
      <c r="C67" t="s">
        <v>43</v>
      </c>
      <c r="D67" t="s">
        <v>63</v>
      </c>
      <c r="E67">
        <v>9</v>
      </c>
      <c r="F67">
        <v>42</v>
      </c>
      <c r="G67">
        <v>121</v>
      </c>
      <c r="H67">
        <v>65.829787229999994</v>
      </c>
      <c r="I67">
        <v>14.036910539999999</v>
      </c>
      <c r="J67">
        <v>63</v>
      </c>
    </row>
    <row r="68" spans="1:10">
      <c r="A68">
        <v>63</v>
      </c>
      <c r="B68" t="s">
        <v>200</v>
      </c>
      <c r="C68" t="s">
        <v>65</v>
      </c>
      <c r="D68" t="s">
        <v>87</v>
      </c>
      <c r="E68">
        <v>8</v>
      </c>
      <c r="F68">
        <v>37</v>
      </c>
      <c r="G68">
        <v>95</v>
      </c>
      <c r="H68">
        <v>67.191489360000006</v>
      </c>
      <c r="I68">
        <v>13.33630192</v>
      </c>
      <c r="J68">
        <v>47</v>
      </c>
    </row>
    <row r="69" spans="1:10">
      <c r="A69">
        <v>64</v>
      </c>
      <c r="B69" t="s">
        <v>435</v>
      </c>
      <c r="C69" t="s">
        <v>58</v>
      </c>
      <c r="D69" t="s">
        <v>52</v>
      </c>
      <c r="E69">
        <v>10</v>
      </c>
      <c r="F69">
        <v>40</v>
      </c>
      <c r="G69">
        <v>118</v>
      </c>
      <c r="H69">
        <v>67.425531910000004</v>
      </c>
      <c r="I69">
        <v>16.760826519999998</v>
      </c>
      <c r="J69">
        <v>64</v>
      </c>
    </row>
    <row r="70" spans="1:10">
      <c r="A70">
        <v>65</v>
      </c>
      <c r="B70" t="s">
        <v>208</v>
      </c>
      <c r="C70" t="s">
        <v>40</v>
      </c>
      <c r="D70" t="s">
        <v>52</v>
      </c>
      <c r="E70">
        <v>10</v>
      </c>
      <c r="F70">
        <v>35</v>
      </c>
      <c r="G70">
        <v>132</v>
      </c>
      <c r="H70">
        <v>68.319148940000005</v>
      </c>
      <c r="I70">
        <v>20.33245638</v>
      </c>
      <c r="J70">
        <v>69</v>
      </c>
    </row>
    <row r="71" spans="1:10">
      <c r="A71">
        <v>66</v>
      </c>
      <c r="B71" t="s">
        <v>80</v>
      </c>
      <c r="C71" t="s">
        <v>43</v>
      </c>
      <c r="D71" t="s">
        <v>77</v>
      </c>
      <c r="E71">
        <v>7</v>
      </c>
      <c r="F71">
        <v>44</v>
      </c>
      <c r="G71">
        <v>115</v>
      </c>
      <c r="H71">
        <v>68.574468089999996</v>
      </c>
      <c r="I71">
        <v>13.88209421</v>
      </c>
      <c r="J71">
        <v>61</v>
      </c>
    </row>
    <row r="72" spans="1:10">
      <c r="A72">
        <v>67</v>
      </c>
      <c r="B72" t="s">
        <v>168</v>
      </c>
      <c r="C72" t="s">
        <v>40</v>
      </c>
      <c r="D72" t="s">
        <v>96</v>
      </c>
      <c r="E72">
        <v>5</v>
      </c>
      <c r="F72">
        <v>34</v>
      </c>
      <c r="G72">
        <v>117</v>
      </c>
      <c r="H72">
        <v>68.595744679999996</v>
      </c>
      <c r="I72">
        <v>16.936250399999999</v>
      </c>
      <c r="J72">
        <v>93</v>
      </c>
    </row>
    <row r="73" spans="1:10">
      <c r="A73">
        <v>68</v>
      </c>
      <c r="B73" t="s">
        <v>67</v>
      </c>
      <c r="C73" t="s">
        <v>43</v>
      </c>
      <c r="D73" t="s">
        <v>68</v>
      </c>
      <c r="E73">
        <v>10</v>
      </c>
      <c r="F73">
        <v>39</v>
      </c>
      <c r="G73">
        <v>99</v>
      </c>
      <c r="H73">
        <v>69.702127660000002</v>
      </c>
      <c r="I73">
        <v>13.553542200000001</v>
      </c>
      <c r="J73">
        <v>59</v>
      </c>
    </row>
    <row r="74" spans="1:10">
      <c r="A74">
        <v>69</v>
      </c>
      <c r="B74" t="s">
        <v>99</v>
      </c>
      <c r="C74" t="s">
        <v>58</v>
      </c>
      <c r="D74" t="s">
        <v>100</v>
      </c>
      <c r="E74">
        <v>9</v>
      </c>
      <c r="F74">
        <v>45</v>
      </c>
      <c r="G74">
        <v>96</v>
      </c>
      <c r="H74">
        <v>70.744680849999995</v>
      </c>
      <c r="I74">
        <v>11.176472410000001</v>
      </c>
      <c r="J74">
        <v>85</v>
      </c>
    </row>
    <row r="75" spans="1:10">
      <c r="A75">
        <v>70</v>
      </c>
      <c r="B75" t="s">
        <v>55</v>
      </c>
      <c r="C75" t="s">
        <v>43</v>
      </c>
      <c r="D75" t="s">
        <v>56</v>
      </c>
      <c r="E75">
        <v>12</v>
      </c>
      <c r="F75">
        <v>38</v>
      </c>
      <c r="G75">
        <v>118</v>
      </c>
      <c r="H75">
        <v>68.739130430000003</v>
      </c>
      <c r="I75">
        <v>18.808456450000001</v>
      </c>
      <c r="J75">
        <v>55</v>
      </c>
    </row>
    <row r="76" spans="1:10">
      <c r="A76">
        <v>71</v>
      </c>
      <c r="B76" t="s">
        <v>198</v>
      </c>
      <c r="C76" t="s">
        <v>58</v>
      </c>
      <c r="D76" t="s">
        <v>46</v>
      </c>
      <c r="E76">
        <v>6</v>
      </c>
      <c r="F76">
        <v>33</v>
      </c>
      <c r="G76">
        <v>112</v>
      </c>
      <c r="H76">
        <v>71.957446809999993</v>
      </c>
      <c r="I76">
        <v>14.57184322</v>
      </c>
      <c r="J76">
        <v>76</v>
      </c>
    </row>
    <row r="77" spans="1:10">
      <c r="A77">
        <v>72</v>
      </c>
      <c r="B77" t="s">
        <v>60</v>
      </c>
      <c r="C77" t="s">
        <v>43</v>
      </c>
      <c r="D77" t="s">
        <v>61</v>
      </c>
      <c r="E77">
        <v>10</v>
      </c>
      <c r="F77">
        <v>51</v>
      </c>
      <c r="G77">
        <v>99</v>
      </c>
      <c r="H77">
        <v>70.130434780000002</v>
      </c>
      <c r="I77">
        <v>10.80581304</v>
      </c>
      <c r="J77">
        <v>54</v>
      </c>
    </row>
    <row r="78" spans="1:10">
      <c r="A78">
        <v>73</v>
      </c>
      <c r="B78" t="s">
        <v>243</v>
      </c>
      <c r="C78" t="s">
        <v>40</v>
      </c>
      <c r="D78" t="s">
        <v>61</v>
      </c>
      <c r="E78">
        <v>10</v>
      </c>
      <c r="F78">
        <v>46</v>
      </c>
      <c r="G78">
        <v>134</v>
      </c>
      <c r="H78">
        <v>73.574468089999996</v>
      </c>
      <c r="I78">
        <v>16.147912949999998</v>
      </c>
      <c r="J78">
        <v>81</v>
      </c>
    </row>
    <row r="79" spans="1:10">
      <c r="A79">
        <v>74</v>
      </c>
      <c r="B79" t="s">
        <v>156</v>
      </c>
      <c r="C79" t="s">
        <v>58</v>
      </c>
      <c r="D79" t="s">
        <v>77</v>
      </c>
      <c r="E79">
        <v>7</v>
      </c>
      <c r="F79">
        <v>39</v>
      </c>
      <c r="G79">
        <v>107</v>
      </c>
      <c r="H79">
        <v>74.404255320000004</v>
      </c>
      <c r="I79">
        <v>16.415689919999998</v>
      </c>
      <c r="J79">
        <v>74</v>
      </c>
    </row>
    <row r="80" spans="1:10">
      <c r="A80">
        <v>75</v>
      </c>
      <c r="B80" t="s">
        <v>73</v>
      </c>
      <c r="C80" t="s">
        <v>43</v>
      </c>
      <c r="D80" t="s">
        <v>74</v>
      </c>
      <c r="E80">
        <v>11</v>
      </c>
      <c r="F80">
        <v>51</v>
      </c>
      <c r="G80">
        <v>161</v>
      </c>
      <c r="H80">
        <v>78.042553190000007</v>
      </c>
      <c r="I80">
        <v>18.527676190000001</v>
      </c>
      <c r="J80">
        <v>84</v>
      </c>
    </row>
    <row r="81" spans="1:10">
      <c r="A81">
        <v>76</v>
      </c>
      <c r="B81" t="s">
        <v>164</v>
      </c>
      <c r="C81" t="s">
        <v>58</v>
      </c>
      <c r="D81" t="s">
        <v>127</v>
      </c>
      <c r="E81">
        <v>11</v>
      </c>
      <c r="F81">
        <v>48</v>
      </c>
      <c r="G81">
        <v>100</v>
      </c>
      <c r="H81">
        <v>78.212765959999999</v>
      </c>
      <c r="I81">
        <v>11.82305028</v>
      </c>
      <c r="J81">
        <v>94</v>
      </c>
    </row>
    <row r="82" spans="1:10">
      <c r="A82">
        <v>77</v>
      </c>
      <c r="B82" t="s">
        <v>188</v>
      </c>
      <c r="C82" t="s">
        <v>40</v>
      </c>
      <c r="D82" t="s">
        <v>63</v>
      </c>
      <c r="E82">
        <v>9</v>
      </c>
      <c r="F82">
        <v>26</v>
      </c>
      <c r="G82">
        <v>154</v>
      </c>
      <c r="H82">
        <v>77.043478260000001</v>
      </c>
      <c r="I82">
        <v>22.279798339999999</v>
      </c>
      <c r="J82">
        <v>86</v>
      </c>
    </row>
    <row r="83" spans="1:10">
      <c r="A83">
        <v>78</v>
      </c>
      <c r="B83" t="s">
        <v>130</v>
      </c>
      <c r="C83" t="s">
        <v>58</v>
      </c>
      <c r="D83" t="s">
        <v>61</v>
      </c>
      <c r="E83">
        <v>10</v>
      </c>
      <c r="F83">
        <v>54</v>
      </c>
      <c r="G83">
        <v>125</v>
      </c>
      <c r="H83">
        <v>77.5</v>
      </c>
      <c r="I83">
        <v>15.67988188</v>
      </c>
      <c r="J83">
        <v>71</v>
      </c>
    </row>
    <row r="84" spans="1:10">
      <c r="A84">
        <v>79</v>
      </c>
      <c r="B84" t="s">
        <v>162</v>
      </c>
      <c r="C84" t="s">
        <v>58</v>
      </c>
      <c r="D84" t="s">
        <v>59</v>
      </c>
      <c r="E84">
        <v>9</v>
      </c>
      <c r="F84">
        <v>52</v>
      </c>
      <c r="G84">
        <v>117</v>
      </c>
      <c r="H84">
        <v>81.595744679999996</v>
      </c>
      <c r="I84">
        <v>15.91822129</v>
      </c>
      <c r="J84">
        <v>82</v>
      </c>
    </row>
    <row r="85" spans="1:10">
      <c r="A85">
        <v>80</v>
      </c>
      <c r="B85" t="s">
        <v>160</v>
      </c>
      <c r="C85" t="s">
        <v>58</v>
      </c>
      <c r="D85" t="s">
        <v>74</v>
      </c>
      <c r="E85">
        <v>11</v>
      </c>
      <c r="F85">
        <v>58</v>
      </c>
      <c r="G85">
        <v>142</v>
      </c>
      <c r="H85">
        <v>82</v>
      </c>
      <c r="I85">
        <v>15.77231617</v>
      </c>
      <c r="J85">
        <v>91</v>
      </c>
    </row>
    <row r="86" spans="1:10">
      <c r="A86">
        <v>81</v>
      </c>
      <c r="B86" t="s">
        <v>147</v>
      </c>
      <c r="C86" t="s">
        <v>40</v>
      </c>
      <c r="D86" t="s">
        <v>46</v>
      </c>
      <c r="E86">
        <v>6</v>
      </c>
      <c r="F86">
        <v>54</v>
      </c>
      <c r="G86">
        <v>148</v>
      </c>
      <c r="H86">
        <v>82.382978719999997</v>
      </c>
      <c r="I86">
        <v>15.88328868</v>
      </c>
      <c r="J86">
        <v>92</v>
      </c>
    </row>
    <row r="87" spans="1:10">
      <c r="A87">
        <v>82</v>
      </c>
      <c r="B87" t="s">
        <v>86</v>
      </c>
      <c r="C87" t="s">
        <v>43</v>
      </c>
      <c r="D87" t="s">
        <v>87</v>
      </c>
      <c r="E87">
        <v>8</v>
      </c>
      <c r="F87">
        <v>52</v>
      </c>
      <c r="G87">
        <v>133</v>
      </c>
      <c r="H87">
        <v>82.957446809999993</v>
      </c>
      <c r="I87">
        <v>13.65838134</v>
      </c>
      <c r="J87">
        <v>73</v>
      </c>
    </row>
    <row r="88" spans="1:10">
      <c r="A88">
        <v>83</v>
      </c>
      <c r="B88" t="s">
        <v>145</v>
      </c>
      <c r="C88" t="s">
        <v>65</v>
      </c>
      <c r="D88" t="s">
        <v>74</v>
      </c>
      <c r="E88">
        <v>11</v>
      </c>
      <c r="F88">
        <v>50</v>
      </c>
      <c r="G88">
        <v>107</v>
      </c>
      <c r="H88">
        <v>81.065217390000001</v>
      </c>
      <c r="I88">
        <v>10.79130522</v>
      </c>
      <c r="J88">
        <v>56</v>
      </c>
    </row>
    <row r="89" spans="1:10">
      <c r="A89">
        <v>84</v>
      </c>
      <c r="B89" t="s">
        <v>84</v>
      </c>
      <c r="C89" t="s">
        <v>43</v>
      </c>
      <c r="D89" t="s">
        <v>54</v>
      </c>
      <c r="E89">
        <v>9</v>
      </c>
      <c r="F89">
        <v>46</v>
      </c>
      <c r="G89">
        <v>133</v>
      </c>
      <c r="H89">
        <v>81.586956520000001</v>
      </c>
      <c r="I89">
        <v>17.978944309999999</v>
      </c>
      <c r="J89">
        <v>96</v>
      </c>
    </row>
    <row r="90" spans="1:10">
      <c r="A90">
        <v>85</v>
      </c>
      <c r="B90" t="s">
        <v>112</v>
      </c>
      <c r="C90" t="s">
        <v>65</v>
      </c>
      <c r="D90" t="s">
        <v>56</v>
      </c>
      <c r="E90">
        <v>12</v>
      </c>
      <c r="F90">
        <v>49</v>
      </c>
      <c r="G90">
        <v>112</v>
      </c>
      <c r="H90">
        <v>84.148936169999999</v>
      </c>
      <c r="I90">
        <v>13.202157659999999</v>
      </c>
      <c r="J90">
        <v>72</v>
      </c>
    </row>
    <row r="91" spans="1:10">
      <c r="A91">
        <v>86</v>
      </c>
      <c r="B91" t="s">
        <v>163</v>
      </c>
      <c r="C91" t="s">
        <v>58</v>
      </c>
      <c r="D91" t="s">
        <v>50</v>
      </c>
      <c r="E91">
        <v>4</v>
      </c>
      <c r="F91">
        <v>45</v>
      </c>
      <c r="G91">
        <v>114</v>
      </c>
      <c r="H91">
        <v>83.869565219999998</v>
      </c>
      <c r="I91">
        <v>15.468915109999999</v>
      </c>
      <c r="J91">
        <v>77</v>
      </c>
    </row>
    <row r="92" spans="1:10">
      <c r="A92">
        <v>87</v>
      </c>
      <c r="B92" t="s">
        <v>137</v>
      </c>
      <c r="C92" t="s">
        <v>58</v>
      </c>
      <c r="D92" t="s">
        <v>52</v>
      </c>
      <c r="E92">
        <v>10</v>
      </c>
      <c r="F92">
        <v>58</v>
      </c>
      <c r="G92">
        <v>129</v>
      </c>
      <c r="H92">
        <v>88.425531910000004</v>
      </c>
      <c r="I92">
        <v>13.862155250000001</v>
      </c>
      <c r="J92">
        <v>89</v>
      </c>
    </row>
    <row r="93" spans="1:10">
      <c r="A93">
        <v>88</v>
      </c>
      <c r="B93" t="s">
        <v>189</v>
      </c>
      <c r="C93" t="s">
        <v>40</v>
      </c>
      <c r="D93" t="s">
        <v>119</v>
      </c>
      <c r="E93">
        <v>9</v>
      </c>
      <c r="F93">
        <v>50</v>
      </c>
      <c r="G93">
        <v>115</v>
      </c>
      <c r="H93">
        <v>83.444444439999998</v>
      </c>
      <c r="I93">
        <v>13.0495731</v>
      </c>
      <c r="J93">
        <v>99</v>
      </c>
    </row>
    <row r="94" spans="1:10">
      <c r="A94">
        <v>89</v>
      </c>
      <c r="B94" t="s">
        <v>180</v>
      </c>
      <c r="C94" t="s">
        <v>65</v>
      </c>
      <c r="D94" t="s">
        <v>68</v>
      </c>
      <c r="E94">
        <v>10</v>
      </c>
      <c r="F94">
        <v>58</v>
      </c>
      <c r="G94">
        <v>115</v>
      </c>
      <c r="H94">
        <v>86.260869569999997</v>
      </c>
      <c r="I94">
        <v>12.943749179999999</v>
      </c>
      <c r="J94">
        <v>83</v>
      </c>
    </row>
    <row r="95" spans="1:10">
      <c r="A95">
        <v>90</v>
      </c>
      <c r="B95" t="s">
        <v>182</v>
      </c>
      <c r="C95" t="s">
        <v>40</v>
      </c>
      <c r="D95" t="s">
        <v>179</v>
      </c>
      <c r="E95">
        <v>5</v>
      </c>
      <c r="F95">
        <v>60</v>
      </c>
      <c r="G95">
        <v>146</v>
      </c>
      <c r="H95">
        <v>90.297872339999998</v>
      </c>
      <c r="I95">
        <v>18.61469894</v>
      </c>
      <c r="J95">
        <v>88</v>
      </c>
    </row>
    <row r="96" spans="1:10">
      <c r="A96">
        <v>91</v>
      </c>
      <c r="B96" t="s">
        <v>153</v>
      </c>
      <c r="C96" t="s">
        <v>65</v>
      </c>
      <c r="D96" t="s">
        <v>116</v>
      </c>
      <c r="E96">
        <v>11</v>
      </c>
      <c r="F96">
        <v>61</v>
      </c>
      <c r="G96">
        <v>131</v>
      </c>
      <c r="H96">
        <v>94.702127660000002</v>
      </c>
      <c r="I96">
        <v>14.18407092</v>
      </c>
      <c r="J96">
        <v>75</v>
      </c>
    </row>
    <row r="97" spans="1:10">
      <c r="A97">
        <v>92</v>
      </c>
      <c r="B97" t="s">
        <v>213</v>
      </c>
      <c r="C97" t="s">
        <v>58</v>
      </c>
      <c r="D97" t="s">
        <v>119</v>
      </c>
      <c r="E97">
        <v>9</v>
      </c>
      <c r="F97">
        <v>62</v>
      </c>
      <c r="G97">
        <v>138</v>
      </c>
      <c r="H97">
        <v>95.319148940000005</v>
      </c>
      <c r="I97">
        <v>14.97246605</v>
      </c>
      <c r="J97">
        <v>90</v>
      </c>
    </row>
    <row r="98" spans="1:10">
      <c r="A98">
        <v>93</v>
      </c>
      <c r="B98" t="s">
        <v>140</v>
      </c>
      <c r="C98" t="s">
        <v>65</v>
      </c>
      <c r="D98" t="s">
        <v>48</v>
      </c>
      <c r="E98">
        <v>10</v>
      </c>
      <c r="F98">
        <v>63</v>
      </c>
      <c r="G98">
        <v>122</v>
      </c>
      <c r="H98">
        <v>90.844444440000004</v>
      </c>
      <c r="I98">
        <v>14.01420796</v>
      </c>
      <c r="J98">
        <v>87</v>
      </c>
    </row>
    <row r="99" spans="1:10">
      <c r="A99">
        <v>94</v>
      </c>
      <c r="B99" t="s">
        <v>177</v>
      </c>
      <c r="C99" t="s">
        <v>58</v>
      </c>
      <c r="D99" t="s">
        <v>91</v>
      </c>
      <c r="E99">
        <v>8</v>
      </c>
      <c r="F99">
        <v>54</v>
      </c>
      <c r="G99">
        <v>158</v>
      </c>
      <c r="H99">
        <v>96.297872339999998</v>
      </c>
      <c r="I99">
        <v>19.38952875</v>
      </c>
      <c r="J99">
        <v>124</v>
      </c>
    </row>
    <row r="100" spans="1:10">
      <c r="A100">
        <v>95</v>
      </c>
      <c r="B100" t="s">
        <v>88</v>
      </c>
      <c r="C100" t="s">
        <v>43</v>
      </c>
      <c r="D100" t="s">
        <v>89</v>
      </c>
      <c r="E100">
        <v>4</v>
      </c>
      <c r="F100">
        <v>55</v>
      </c>
      <c r="G100">
        <v>148</v>
      </c>
      <c r="H100">
        <v>96.695652170000002</v>
      </c>
      <c r="I100">
        <v>22.344019299999999</v>
      </c>
      <c r="J100">
        <v>95</v>
      </c>
    </row>
    <row r="101" spans="1:10">
      <c r="A101">
        <v>96</v>
      </c>
      <c r="B101" t="s">
        <v>228</v>
      </c>
      <c r="C101" t="s">
        <v>58</v>
      </c>
      <c r="D101" t="s">
        <v>46</v>
      </c>
      <c r="E101">
        <v>6</v>
      </c>
      <c r="F101">
        <v>59</v>
      </c>
      <c r="G101">
        <v>190</v>
      </c>
      <c r="H101">
        <v>96.782608699999997</v>
      </c>
      <c r="I101">
        <v>22.438237010000002</v>
      </c>
      <c r="J101">
        <v>103</v>
      </c>
    </row>
    <row r="102" spans="1:10">
      <c r="A102">
        <v>97</v>
      </c>
      <c r="B102" t="s">
        <v>275</v>
      </c>
      <c r="C102" t="s">
        <v>40</v>
      </c>
      <c r="D102" t="s">
        <v>116</v>
      </c>
      <c r="E102">
        <v>11</v>
      </c>
      <c r="F102">
        <v>63</v>
      </c>
      <c r="G102">
        <v>155</v>
      </c>
      <c r="H102">
        <v>97.2</v>
      </c>
      <c r="I102">
        <v>19.177069639999999</v>
      </c>
      <c r="J102">
        <v>115</v>
      </c>
    </row>
    <row r="103" spans="1:10">
      <c r="A103">
        <v>98</v>
      </c>
      <c r="B103" t="s">
        <v>173</v>
      </c>
      <c r="C103" t="s">
        <v>58</v>
      </c>
      <c r="D103" t="s">
        <v>41</v>
      </c>
      <c r="E103">
        <v>6</v>
      </c>
      <c r="F103">
        <v>79</v>
      </c>
      <c r="G103">
        <v>136</v>
      </c>
      <c r="H103">
        <v>101.43478260000001</v>
      </c>
      <c r="I103">
        <v>13.815007870000001</v>
      </c>
      <c r="J103">
        <v>112</v>
      </c>
    </row>
    <row r="104" spans="1:10">
      <c r="A104">
        <v>99</v>
      </c>
      <c r="B104" t="s">
        <v>69</v>
      </c>
      <c r="C104" t="s">
        <v>43</v>
      </c>
      <c r="D104" t="s">
        <v>70</v>
      </c>
      <c r="E104">
        <v>10</v>
      </c>
      <c r="F104">
        <v>56</v>
      </c>
      <c r="G104">
        <v>165</v>
      </c>
      <c r="H104">
        <v>99.363636360000001</v>
      </c>
      <c r="I104">
        <v>23.337534059999999</v>
      </c>
      <c r="J104">
        <v>106</v>
      </c>
    </row>
    <row r="105" spans="1:10">
      <c r="A105">
        <v>100</v>
      </c>
      <c r="B105" t="s">
        <v>185</v>
      </c>
      <c r="C105" t="s">
        <v>58</v>
      </c>
      <c r="D105" t="s">
        <v>175</v>
      </c>
      <c r="E105">
        <v>11</v>
      </c>
      <c r="F105">
        <v>65</v>
      </c>
      <c r="G105">
        <v>185</v>
      </c>
      <c r="H105">
        <v>104.4130435</v>
      </c>
      <c r="I105">
        <v>21.318063460000001</v>
      </c>
      <c r="J105">
        <v>125</v>
      </c>
    </row>
    <row r="106" spans="1:10">
      <c r="A106">
        <v>101</v>
      </c>
      <c r="B106" t="s">
        <v>206</v>
      </c>
      <c r="C106" t="s">
        <v>58</v>
      </c>
      <c r="D106" t="s">
        <v>108</v>
      </c>
      <c r="E106">
        <v>7</v>
      </c>
      <c r="F106">
        <v>67</v>
      </c>
      <c r="G106">
        <v>154</v>
      </c>
      <c r="H106">
        <v>104.57777780000001</v>
      </c>
      <c r="I106">
        <v>15.6126571</v>
      </c>
      <c r="J106">
        <v>120</v>
      </c>
    </row>
    <row r="107" spans="1:10">
      <c r="A107">
        <v>102</v>
      </c>
      <c r="B107" t="s">
        <v>210</v>
      </c>
      <c r="C107" t="s">
        <v>40</v>
      </c>
      <c r="D107" t="s">
        <v>56</v>
      </c>
      <c r="E107">
        <v>12</v>
      </c>
      <c r="F107">
        <v>70</v>
      </c>
      <c r="G107">
        <v>157</v>
      </c>
      <c r="H107">
        <v>107.75555559999999</v>
      </c>
      <c r="I107">
        <v>15.98076004</v>
      </c>
      <c r="J107">
        <v>114</v>
      </c>
    </row>
    <row r="108" spans="1:10">
      <c r="A108">
        <v>103</v>
      </c>
      <c r="B108" t="s">
        <v>240</v>
      </c>
      <c r="C108" t="s">
        <v>40</v>
      </c>
      <c r="D108" t="s">
        <v>170</v>
      </c>
      <c r="E108">
        <v>4</v>
      </c>
      <c r="F108">
        <v>66</v>
      </c>
      <c r="G108">
        <v>171</v>
      </c>
      <c r="H108">
        <v>108</v>
      </c>
      <c r="I108">
        <v>24.342920490000001</v>
      </c>
      <c r="J108">
        <v>118</v>
      </c>
    </row>
    <row r="109" spans="1:10">
      <c r="A109">
        <v>104</v>
      </c>
      <c r="B109" t="s">
        <v>203</v>
      </c>
      <c r="C109" t="s">
        <v>58</v>
      </c>
      <c r="D109" t="s">
        <v>56</v>
      </c>
      <c r="E109">
        <v>12</v>
      </c>
      <c r="F109">
        <v>56</v>
      </c>
      <c r="G109">
        <v>184</v>
      </c>
      <c r="H109">
        <v>110.1777778</v>
      </c>
      <c r="I109">
        <v>21.888900169999999</v>
      </c>
      <c r="J109">
        <v>131</v>
      </c>
    </row>
    <row r="110" spans="1:10">
      <c r="A110">
        <v>105</v>
      </c>
      <c r="B110" t="s">
        <v>201</v>
      </c>
      <c r="C110" t="s">
        <v>58</v>
      </c>
      <c r="D110" t="s">
        <v>114</v>
      </c>
      <c r="E110">
        <v>10</v>
      </c>
      <c r="F110">
        <v>91</v>
      </c>
      <c r="G110">
        <v>151</v>
      </c>
      <c r="H110">
        <v>110.1777778</v>
      </c>
      <c r="I110">
        <v>13.418542540000001</v>
      </c>
      <c r="J110">
        <v>127</v>
      </c>
    </row>
    <row r="111" spans="1:10">
      <c r="A111">
        <v>106</v>
      </c>
      <c r="B111" t="s">
        <v>94</v>
      </c>
      <c r="C111" t="s">
        <v>43</v>
      </c>
      <c r="D111" t="s">
        <v>83</v>
      </c>
      <c r="E111">
        <v>12</v>
      </c>
      <c r="F111">
        <v>57</v>
      </c>
      <c r="G111">
        <v>163</v>
      </c>
      <c r="H111">
        <v>106.5581395</v>
      </c>
      <c r="I111">
        <v>18.562656090000001</v>
      </c>
      <c r="J111">
        <v>122</v>
      </c>
    </row>
    <row r="112" spans="1:10">
      <c r="A112">
        <v>107</v>
      </c>
      <c r="B112" t="s">
        <v>199</v>
      </c>
      <c r="C112" t="s">
        <v>65</v>
      </c>
      <c r="D112" t="s">
        <v>77</v>
      </c>
      <c r="E112">
        <v>7</v>
      </c>
      <c r="F112">
        <v>86</v>
      </c>
      <c r="G112">
        <v>145</v>
      </c>
      <c r="H112">
        <v>108.75</v>
      </c>
      <c r="I112">
        <v>13.59165018</v>
      </c>
      <c r="J112">
        <v>116</v>
      </c>
    </row>
    <row r="113" spans="1:10">
      <c r="A113">
        <v>108</v>
      </c>
      <c r="B113" t="s">
        <v>256</v>
      </c>
      <c r="C113" t="s">
        <v>40</v>
      </c>
      <c r="D113" t="s">
        <v>102</v>
      </c>
      <c r="E113">
        <v>4</v>
      </c>
      <c r="F113">
        <v>68</v>
      </c>
      <c r="G113">
        <v>187</v>
      </c>
      <c r="H113">
        <v>108.8409091</v>
      </c>
      <c r="I113">
        <v>22.77852176</v>
      </c>
      <c r="J113">
        <v>138</v>
      </c>
    </row>
    <row r="114" spans="1:10">
      <c r="A114">
        <v>109</v>
      </c>
      <c r="B114" t="s">
        <v>146</v>
      </c>
      <c r="C114" t="s">
        <v>40</v>
      </c>
      <c r="D114" t="s">
        <v>70</v>
      </c>
      <c r="E114">
        <v>10</v>
      </c>
      <c r="F114">
        <v>75</v>
      </c>
      <c r="G114">
        <v>157</v>
      </c>
      <c r="H114">
        <v>107.46511630000001</v>
      </c>
      <c r="I114">
        <v>16.026647629999999</v>
      </c>
      <c r="J114">
        <v>108</v>
      </c>
    </row>
    <row r="115" spans="1:10">
      <c r="A115">
        <v>110</v>
      </c>
      <c r="B115" t="s">
        <v>218</v>
      </c>
      <c r="C115" t="s">
        <v>58</v>
      </c>
      <c r="D115" t="s">
        <v>77</v>
      </c>
      <c r="E115">
        <v>7</v>
      </c>
      <c r="F115">
        <v>54</v>
      </c>
      <c r="G115">
        <v>193</v>
      </c>
      <c r="H115">
        <v>114.06521739999999</v>
      </c>
      <c r="I115">
        <v>21.76095643</v>
      </c>
      <c r="J115">
        <v>109</v>
      </c>
    </row>
    <row r="116" spans="1:10">
      <c r="A116">
        <v>111</v>
      </c>
      <c r="B116" t="s">
        <v>207</v>
      </c>
      <c r="C116" t="s">
        <v>58</v>
      </c>
      <c r="D116" t="s">
        <v>87</v>
      </c>
      <c r="E116">
        <v>8</v>
      </c>
      <c r="F116">
        <v>79</v>
      </c>
      <c r="G116">
        <v>141</v>
      </c>
      <c r="H116">
        <v>112.9772727</v>
      </c>
      <c r="I116">
        <v>14.39142522</v>
      </c>
      <c r="J116">
        <v>113</v>
      </c>
    </row>
    <row r="117" spans="1:10">
      <c r="A117">
        <v>112</v>
      </c>
      <c r="B117" t="s">
        <v>223</v>
      </c>
      <c r="C117" t="s">
        <v>58</v>
      </c>
      <c r="D117" t="s">
        <v>100</v>
      </c>
      <c r="E117">
        <v>9</v>
      </c>
      <c r="F117">
        <v>77</v>
      </c>
      <c r="G117">
        <v>185</v>
      </c>
      <c r="H117">
        <v>111.0238095</v>
      </c>
      <c r="I117">
        <v>23.157317160000002</v>
      </c>
      <c r="J117">
        <v>144</v>
      </c>
    </row>
    <row r="118" spans="1:10">
      <c r="A118">
        <v>113</v>
      </c>
      <c r="B118" t="s">
        <v>165</v>
      </c>
      <c r="C118" t="s">
        <v>40</v>
      </c>
      <c r="D118" t="s">
        <v>77</v>
      </c>
      <c r="E118">
        <v>7</v>
      </c>
      <c r="F118">
        <v>83</v>
      </c>
      <c r="G118">
        <v>171</v>
      </c>
      <c r="H118">
        <v>115.7857143</v>
      </c>
      <c r="I118">
        <v>17.186007199999999</v>
      </c>
      <c r="J118">
        <v>102</v>
      </c>
    </row>
    <row r="119" spans="1:10">
      <c r="A119">
        <v>114</v>
      </c>
      <c r="B119" t="s">
        <v>329</v>
      </c>
      <c r="C119" t="s">
        <v>40</v>
      </c>
      <c r="D119" t="s">
        <v>46</v>
      </c>
      <c r="E119">
        <v>6</v>
      </c>
      <c r="F119">
        <v>74</v>
      </c>
      <c r="G119">
        <v>175</v>
      </c>
      <c r="H119">
        <v>122.4318182</v>
      </c>
      <c r="I119">
        <v>21.326890550000002</v>
      </c>
      <c r="J119">
        <v>132</v>
      </c>
    </row>
    <row r="120" spans="1:10">
      <c r="A120">
        <v>115</v>
      </c>
      <c r="B120" t="s">
        <v>226</v>
      </c>
      <c r="C120" t="s">
        <v>40</v>
      </c>
      <c r="D120" t="s">
        <v>179</v>
      </c>
      <c r="E120">
        <v>5</v>
      </c>
      <c r="F120">
        <v>68</v>
      </c>
      <c r="G120">
        <v>159</v>
      </c>
      <c r="H120">
        <v>116.7804878</v>
      </c>
      <c r="I120">
        <v>20.840289540000001</v>
      </c>
      <c r="J120">
        <v>123</v>
      </c>
    </row>
    <row r="121" spans="1:10">
      <c r="A121">
        <v>116</v>
      </c>
      <c r="B121" t="s">
        <v>445</v>
      </c>
      <c r="C121" t="s">
        <v>40</v>
      </c>
      <c r="D121" t="s">
        <v>127</v>
      </c>
      <c r="E121">
        <v>11</v>
      </c>
      <c r="F121">
        <v>87</v>
      </c>
      <c r="G121">
        <v>164</v>
      </c>
      <c r="H121">
        <v>123.54545450000001</v>
      </c>
      <c r="I121">
        <v>16.10117803</v>
      </c>
      <c r="J121">
        <v>145</v>
      </c>
    </row>
    <row r="122" spans="1:10">
      <c r="A122">
        <v>117</v>
      </c>
      <c r="B122" t="s">
        <v>193</v>
      </c>
      <c r="C122" t="s">
        <v>65</v>
      </c>
      <c r="D122" t="s">
        <v>54</v>
      </c>
      <c r="E122">
        <v>9</v>
      </c>
      <c r="F122">
        <v>97</v>
      </c>
      <c r="G122">
        <v>169</v>
      </c>
      <c r="H122">
        <v>124.2727273</v>
      </c>
      <c r="I122">
        <v>15.577319810000001</v>
      </c>
      <c r="J122">
        <v>119</v>
      </c>
    </row>
    <row r="123" spans="1:10">
      <c r="A123">
        <v>118</v>
      </c>
      <c r="B123" t="s">
        <v>176</v>
      </c>
      <c r="C123" t="s">
        <v>58</v>
      </c>
      <c r="D123" t="s">
        <v>48</v>
      </c>
      <c r="E123">
        <v>10</v>
      </c>
      <c r="F123">
        <v>71</v>
      </c>
      <c r="G123">
        <v>174</v>
      </c>
      <c r="H123">
        <v>121.4285714</v>
      </c>
      <c r="I123">
        <v>20.403247709999999</v>
      </c>
      <c r="J123">
        <v>156</v>
      </c>
    </row>
    <row r="124" spans="1:10">
      <c r="A124">
        <v>119</v>
      </c>
      <c r="B124" t="s">
        <v>250</v>
      </c>
      <c r="C124" t="s">
        <v>40</v>
      </c>
      <c r="D124" t="s">
        <v>87</v>
      </c>
      <c r="E124">
        <v>8</v>
      </c>
      <c r="F124">
        <v>73</v>
      </c>
      <c r="G124">
        <v>186</v>
      </c>
      <c r="H124">
        <v>123.5813953</v>
      </c>
      <c r="I124">
        <v>27.565762849999999</v>
      </c>
      <c r="J124">
        <v>126</v>
      </c>
    </row>
    <row r="125" spans="1:10">
      <c r="A125">
        <v>120</v>
      </c>
      <c r="B125" t="s">
        <v>184</v>
      </c>
      <c r="C125" t="s">
        <v>58</v>
      </c>
      <c r="D125" t="s">
        <v>52</v>
      </c>
      <c r="E125">
        <v>10</v>
      </c>
      <c r="F125">
        <v>54</v>
      </c>
      <c r="G125">
        <v>191</v>
      </c>
      <c r="H125">
        <v>122.3809524</v>
      </c>
      <c r="I125">
        <v>21.0667334</v>
      </c>
      <c r="J125">
        <v>128</v>
      </c>
    </row>
    <row r="126" spans="1:10">
      <c r="A126">
        <v>121</v>
      </c>
      <c r="B126" t="s">
        <v>166</v>
      </c>
      <c r="C126" t="s">
        <v>65</v>
      </c>
      <c r="D126" t="s">
        <v>96</v>
      </c>
      <c r="E126">
        <v>5</v>
      </c>
      <c r="F126">
        <v>80</v>
      </c>
      <c r="G126">
        <v>191</v>
      </c>
      <c r="H126">
        <v>127.79545450000001</v>
      </c>
      <c r="I126">
        <v>20.601830840000002</v>
      </c>
      <c r="J126">
        <v>150</v>
      </c>
    </row>
    <row r="127" spans="1:10">
      <c r="A127">
        <v>122</v>
      </c>
      <c r="B127" t="s">
        <v>183</v>
      </c>
      <c r="C127" t="s">
        <v>58</v>
      </c>
      <c r="D127" t="s">
        <v>105</v>
      </c>
      <c r="E127">
        <v>4</v>
      </c>
      <c r="F127">
        <v>73</v>
      </c>
      <c r="G127">
        <v>175</v>
      </c>
      <c r="H127">
        <v>126.3255814</v>
      </c>
      <c r="I127">
        <v>19.51352653</v>
      </c>
      <c r="J127">
        <v>136</v>
      </c>
    </row>
    <row r="128" spans="1:10">
      <c r="A128">
        <v>123</v>
      </c>
      <c r="B128" t="s">
        <v>131</v>
      </c>
      <c r="C128" t="s">
        <v>43</v>
      </c>
      <c r="D128" t="s">
        <v>102</v>
      </c>
      <c r="E128">
        <v>4</v>
      </c>
      <c r="F128">
        <v>67</v>
      </c>
      <c r="G128">
        <v>183</v>
      </c>
      <c r="H128">
        <v>125.4285714</v>
      </c>
      <c r="I128">
        <v>22.353377139999999</v>
      </c>
      <c r="J128">
        <v>129</v>
      </c>
    </row>
    <row r="129" spans="1:10">
      <c r="A129">
        <v>124</v>
      </c>
      <c r="B129" t="s">
        <v>150</v>
      </c>
      <c r="C129" t="s">
        <v>58</v>
      </c>
      <c r="D129" t="s">
        <v>96</v>
      </c>
      <c r="E129">
        <v>5</v>
      </c>
      <c r="F129">
        <v>85</v>
      </c>
      <c r="G129">
        <v>186</v>
      </c>
      <c r="H129">
        <v>125.4761905</v>
      </c>
      <c r="I129">
        <v>16.900603109999999</v>
      </c>
      <c r="J129">
        <v>174</v>
      </c>
    </row>
    <row r="130" spans="1:10">
      <c r="A130">
        <v>125</v>
      </c>
      <c r="B130" t="s">
        <v>237</v>
      </c>
      <c r="C130" t="s">
        <v>58</v>
      </c>
      <c r="D130" t="s">
        <v>83</v>
      </c>
      <c r="E130">
        <v>12</v>
      </c>
      <c r="F130">
        <v>78</v>
      </c>
      <c r="G130">
        <v>180</v>
      </c>
      <c r="H130">
        <v>127.46511630000001</v>
      </c>
      <c r="I130">
        <v>21.110284979999999</v>
      </c>
      <c r="J130">
        <v>171</v>
      </c>
    </row>
    <row r="131" spans="1:10">
      <c r="A131">
        <v>126</v>
      </c>
      <c r="B131" t="s">
        <v>332</v>
      </c>
      <c r="C131" t="s">
        <v>40</v>
      </c>
      <c r="D131" t="s">
        <v>91</v>
      </c>
      <c r="E131">
        <v>8</v>
      </c>
      <c r="F131">
        <v>64</v>
      </c>
      <c r="G131">
        <v>186</v>
      </c>
      <c r="H131">
        <v>126.16666669999999</v>
      </c>
      <c r="I131">
        <v>27.875502699999998</v>
      </c>
      <c r="J131">
        <v>140</v>
      </c>
    </row>
    <row r="132" spans="1:10">
      <c r="A132">
        <v>127</v>
      </c>
      <c r="B132" t="s">
        <v>235</v>
      </c>
      <c r="C132" t="s">
        <v>40</v>
      </c>
      <c r="D132" t="s">
        <v>96</v>
      </c>
      <c r="E132">
        <v>5</v>
      </c>
      <c r="F132">
        <v>79</v>
      </c>
      <c r="G132">
        <v>191</v>
      </c>
      <c r="H132">
        <v>125.804878</v>
      </c>
      <c r="I132">
        <v>23.925921760000001</v>
      </c>
      <c r="J132">
        <v>107</v>
      </c>
    </row>
    <row r="133" spans="1:10">
      <c r="A133">
        <v>128</v>
      </c>
      <c r="B133" t="s">
        <v>221</v>
      </c>
      <c r="C133" t="s">
        <v>40</v>
      </c>
      <c r="D133" t="s">
        <v>63</v>
      </c>
      <c r="E133">
        <v>9</v>
      </c>
      <c r="F133">
        <v>93</v>
      </c>
      <c r="G133">
        <v>190</v>
      </c>
      <c r="H133">
        <v>126.7073171</v>
      </c>
      <c r="I133">
        <v>22.49687664</v>
      </c>
      <c r="J133">
        <v>143</v>
      </c>
    </row>
    <row r="134" spans="1:10">
      <c r="A134">
        <v>129</v>
      </c>
      <c r="B134" t="s">
        <v>434</v>
      </c>
      <c r="C134" t="s">
        <v>372</v>
      </c>
      <c r="D134" t="s">
        <v>89</v>
      </c>
      <c r="E134">
        <v>4</v>
      </c>
      <c r="F134">
        <v>102</v>
      </c>
      <c r="G134">
        <v>205</v>
      </c>
      <c r="H134">
        <v>129.7857143</v>
      </c>
      <c r="I134">
        <v>16.10314331</v>
      </c>
      <c r="J134">
        <v>60</v>
      </c>
    </row>
    <row r="135" spans="1:10">
      <c r="A135">
        <v>130</v>
      </c>
      <c r="B135" t="s">
        <v>172</v>
      </c>
      <c r="C135" t="s">
        <v>58</v>
      </c>
      <c r="D135" t="s">
        <v>46</v>
      </c>
      <c r="E135">
        <v>6</v>
      </c>
      <c r="F135">
        <v>82</v>
      </c>
      <c r="G135">
        <v>184</v>
      </c>
      <c r="H135">
        <v>131.80952379999999</v>
      </c>
      <c r="I135">
        <v>22.750445410000001</v>
      </c>
      <c r="J135">
        <v>160</v>
      </c>
    </row>
    <row r="136" spans="1:10">
      <c r="A136">
        <v>131</v>
      </c>
      <c r="B136" t="s">
        <v>212</v>
      </c>
      <c r="C136" t="s">
        <v>65</v>
      </c>
      <c r="D136" t="s">
        <v>70</v>
      </c>
      <c r="E136">
        <v>10</v>
      </c>
      <c r="F136">
        <v>94</v>
      </c>
      <c r="G136">
        <v>186</v>
      </c>
      <c r="H136">
        <v>135.11627910000001</v>
      </c>
      <c r="I136">
        <v>20.473703270000001</v>
      </c>
      <c r="J136">
        <v>157</v>
      </c>
    </row>
    <row r="137" spans="1:10">
      <c r="A137">
        <v>132</v>
      </c>
      <c r="B137" t="s">
        <v>95</v>
      </c>
      <c r="C137" t="s">
        <v>43</v>
      </c>
      <c r="D137" t="s">
        <v>96</v>
      </c>
      <c r="E137">
        <v>5</v>
      </c>
      <c r="F137">
        <v>75</v>
      </c>
      <c r="G137">
        <v>187</v>
      </c>
      <c r="H137">
        <v>137.07317069999999</v>
      </c>
      <c r="I137">
        <v>20.120842540000002</v>
      </c>
      <c r="J137">
        <v>164</v>
      </c>
    </row>
    <row r="138" spans="1:10">
      <c r="A138">
        <v>133</v>
      </c>
      <c r="B138" t="s">
        <v>227</v>
      </c>
      <c r="C138" t="s">
        <v>58</v>
      </c>
      <c r="D138" t="s">
        <v>61</v>
      </c>
      <c r="E138">
        <v>10</v>
      </c>
      <c r="F138">
        <v>72</v>
      </c>
      <c r="G138">
        <v>290</v>
      </c>
      <c r="H138">
        <v>136.6153846</v>
      </c>
      <c r="I138">
        <v>31.40277253</v>
      </c>
      <c r="J138">
        <v>191</v>
      </c>
    </row>
    <row r="139" spans="1:10">
      <c r="A139">
        <v>134</v>
      </c>
      <c r="B139" t="s">
        <v>314</v>
      </c>
      <c r="C139" t="s">
        <v>40</v>
      </c>
      <c r="D139" t="s">
        <v>83</v>
      </c>
      <c r="E139">
        <v>12</v>
      </c>
      <c r="F139">
        <v>77</v>
      </c>
      <c r="G139">
        <v>188</v>
      </c>
      <c r="H139">
        <v>137.6341463</v>
      </c>
      <c r="I139">
        <v>24.33681954</v>
      </c>
      <c r="J139">
        <v>147</v>
      </c>
    </row>
    <row r="140" spans="1:10">
      <c r="A140">
        <v>135</v>
      </c>
      <c r="B140" t="s">
        <v>195</v>
      </c>
      <c r="C140" t="s">
        <v>58</v>
      </c>
      <c r="D140" t="s">
        <v>44</v>
      </c>
      <c r="E140">
        <v>9</v>
      </c>
      <c r="F140">
        <v>96</v>
      </c>
      <c r="G140">
        <v>198</v>
      </c>
      <c r="H140">
        <v>134.46153849999999</v>
      </c>
      <c r="I140">
        <v>24.80988859</v>
      </c>
      <c r="J140">
        <v>168</v>
      </c>
    </row>
    <row r="141" spans="1:10">
      <c r="A141">
        <v>136</v>
      </c>
      <c r="B141" t="s">
        <v>236</v>
      </c>
      <c r="C141" t="s">
        <v>58</v>
      </c>
      <c r="D141" t="s">
        <v>77</v>
      </c>
      <c r="E141">
        <v>7</v>
      </c>
      <c r="F141">
        <v>99</v>
      </c>
      <c r="G141">
        <v>195</v>
      </c>
      <c r="H141">
        <v>139.2380952</v>
      </c>
      <c r="I141">
        <v>22.137889869999999</v>
      </c>
      <c r="J141">
        <v>175</v>
      </c>
    </row>
    <row r="142" spans="1:10">
      <c r="A142">
        <v>137</v>
      </c>
      <c r="B142" t="s">
        <v>171</v>
      </c>
      <c r="C142" t="s">
        <v>58</v>
      </c>
      <c r="D142" t="s">
        <v>61</v>
      </c>
      <c r="E142">
        <v>10</v>
      </c>
      <c r="F142">
        <v>88</v>
      </c>
      <c r="G142">
        <v>194</v>
      </c>
      <c r="H142">
        <v>136.17948720000001</v>
      </c>
      <c r="I142">
        <v>21.435498710000001</v>
      </c>
      <c r="J142">
        <v>141</v>
      </c>
    </row>
    <row r="143" spans="1:10">
      <c r="A143">
        <v>138</v>
      </c>
      <c r="B143" t="s">
        <v>132</v>
      </c>
      <c r="C143" t="s">
        <v>43</v>
      </c>
      <c r="D143" t="s">
        <v>110</v>
      </c>
      <c r="E143">
        <v>4</v>
      </c>
      <c r="F143">
        <v>99</v>
      </c>
      <c r="G143">
        <v>163</v>
      </c>
      <c r="H143">
        <v>139.05000000000001</v>
      </c>
      <c r="I143">
        <v>15.15247505</v>
      </c>
      <c r="J143">
        <v>162</v>
      </c>
    </row>
    <row r="144" spans="1:10">
      <c r="A144">
        <v>139</v>
      </c>
      <c r="B144" t="s">
        <v>209</v>
      </c>
      <c r="C144" t="s">
        <v>58</v>
      </c>
      <c r="D144" t="s">
        <v>89</v>
      </c>
      <c r="E144">
        <v>4</v>
      </c>
      <c r="F144">
        <v>81</v>
      </c>
      <c r="G144">
        <v>188</v>
      </c>
      <c r="H144">
        <v>140.804878</v>
      </c>
      <c r="I144">
        <v>23.494908129999999</v>
      </c>
      <c r="J144">
        <v>176</v>
      </c>
    </row>
    <row r="145" spans="1:10">
      <c r="A145">
        <v>140</v>
      </c>
      <c r="B145" t="s">
        <v>251</v>
      </c>
      <c r="C145" t="s">
        <v>40</v>
      </c>
      <c r="D145" t="s">
        <v>52</v>
      </c>
      <c r="E145">
        <v>10</v>
      </c>
      <c r="F145">
        <v>84</v>
      </c>
      <c r="G145">
        <v>192</v>
      </c>
      <c r="H145">
        <v>141.14634150000001</v>
      </c>
      <c r="I145">
        <v>23.477608400000001</v>
      </c>
      <c r="J145">
        <v>178</v>
      </c>
    </row>
    <row r="146" spans="1:10">
      <c r="A146">
        <v>141</v>
      </c>
      <c r="B146" t="s">
        <v>234</v>
      </c>
      <c r="C146" t="s">
        <v>40</v>
      </c>
      <c r="D146" t="s">
        <v>46</v>
      </c>
      <c r="E146">
        <v>6</v>
      </c>
      <c r="F146">
        <v>70</v>
      </c>
      <c r="G146">
        <v>190</v>
      </c>
      <c r="H146">
        <v>137</v>
      </c>
      <c r="I146">
        <v>28.98638519</v>
      </c>
      <c r="J146">
        <v>133</v>
      </c>
    </row>
    <row r="147" spans="1:10">
      <c r="A147">
        <v>142</v>
      </c>
      <c r="B147" t="s">
        <v>291</v>
      </c>
      <c r="C147" t="s">
        <v>40</v>
      </c>
      <c r="D147" t="s">
        <v>100</v>
      </c>
      <c r="E147">
        <v>9</v>
      </c>
      <c r="F147">
        <v>98</v>
      </c>
      <c r="G147">
        <v>200</v>
      </c>
      <c r="H147">
        <v>142.07499999999999</v>
      </c>
      <c r="I147">
        <v>23.129404990000001</v>
      </c>
      <c r="J147">
        <v>173</v>
      </c>
    </row>
    <row r="148" spans="1:10">
      <c r="A148">
        <v>143</v>
      </c>
      <c r="B148" t="s">
        <v>333</v>
      </c>
      <c r="C148" t="s">
        <v>40</v>
      </c>
      <c r="D148" t="s">
        <v>89</v>
      </c>
      <c r="E148">
        <v>4</v>
      </c>
      <c r="F148">
        <v>93</v>
      </c>
      <c r="G148">
        <v>200</v>
      </c>
      <c r="H148">
        <v>143.07692309999999</v>
      </c>
      <c r="I148">
        <v>24.35989202</v>
      </c>
      <c r="J148">
        <v>151</v>
      </c>
    </row>
    <row r="149" spans="1:10">
      <c r="A149">
        <v>144</v>
      </c>
      <c r="B149" t="s">
        <v>285</v>
      </c>
      <c r="C149" t="s">
        <v>40</v>
      </c>
      <c r="D149" t="s">
        <v>56</v>
      </c>
      <c r="E149">
        <v>12</v>
      </c>
      <c r="F149">
        <v>78</v>
      </c>
      <c r="G149">
        <v>197</v>
      </c>
      <c r="H149">
        <v>144.1025641</v>
      </c>
      <c r="I149">
        <v>25.173036929999999</v>
      </c>
      <c r="J149">
        <v>188</v>
      </c>
    </row>
    <row r="150" spans="1:10">
      <c r="A150">
        <v>145</v>
      </c>
      <c r="B150" t="s">
        <v>186</v>
      </c>
      <c r="C150" t="s">
        <v>58</v>
      </c>
      <c r="D150" t="s">
        <v>179</v>
      </c>
      <c r="E150">
        <v>5</v>
      </c>
      <c r="F150">
        <v>88</v>
      </c>
      <c r="G150">
        <v>187</v>
      </c>
      <c r="H150">
        <v>139.58333329999999</v>
      </c>
      <c r="I150">
        <v>26.562687910000001</v>
      </c>
      <c r="J150">
        <v>172</v>
      </c>
    </row>
    <row r="151" spans="1:10">
      <c r="A151">
        <v>146</v>
      </c>
      <c r="B151" t="s">
        <v>190</v>
      </c>
      <c r="C151" t="s">
        <v>65</v>
      </c>
      <c r="D151" t="s">
        <v>83</v>
      </c>
      <c r="E151">
        <v>12</v>
      </c>
      <c r="F151">
        <v>83</v>
      </c>
      <c r="G151">
        <v>195</v>
      </c>
      <c r="H151">
        <v>145</v>
      </c>
      <c r="I151">
        <v>20.683202649999998</v>
      </c>
      <c r="J151">
        <v>155</v>
      </c>
    </row>
    <row r="152" spans="1:10">
      <c r="A152">
        <v>147</v>
      </c>
      <c r="B152" t="s">
        <v>196</v>
      </c>
      <c r="C152" t="s">
        <v>58</v>
      </c>
      <c r="D152" t="s">
        <v>116</v>
      </c>
      <c r="E152">
        <v>11</v>
      </c>
      <c r="F152">
        <v>102</v>
      </c>
      <c r="G152">
        <v>195</v>
      </c>
      <c r="H152">
        <v>146.875</v>
      </c>
      <c r="I152">
        <v>21.684311730000001</v>
      </c>
      <c r="J152">
        <v>152</v>
      </c>
    </row>
    <row r="153" spans="1:10">
      <c r="A153">
        <v>148</v>
      </c>
      <c r="B153" t="s">
        <v>220</v>
      </c>
      <c r="C153" t="s">
        <v>58</v>
      </c>
      <c r="D153" t="s">
        <v>102</v>
      </c>
      <c r="E153">
        <v>4</v>
      </c>
      <c r="F153">
        <v>76</v>
      </c>
      <c r="G153">
        <v>255</v>
      </c>
      <c r="H153">
        <v>138.39393939999999</v>
      </c>
      <c r="I153">
        <v>36.078986909999998</v>
      </c>
      <c r="J153">
        <v>158</v>
      </c>
    </row>
    <row r="154" spans="1:10">
      <c r="A154">
        <v>149</v>
      </c>
      <c r="B154" t="s">
        <v>187</v>
      </c>
      <c r="C154" t="s">
        <v>58</v>
      </c>
      <c r="D154" t="s">
        <v>105</v>
      </c>
      <c r="E154">
        <v>4</v>
      </c>
      <c r="F154">
        <v>77</v>
      </c>
      <c r="G154">
        <v>199</v>
      </c>
      <c r="H154">
        <v>142.58333329999999</v>
      </c>
      <c r="I154">
        <v>29.867647860000002</v>
      </c>
      <c r="J154">
        <v>185</v>
      </c>
    </row>
    <row r="155" spans="1:10">
      <c r="A155">
        <v>150</v>
      </c>
      <c r="B155" t="s">
        <v>124</v>
      </c>
      <c r="C155" t="s">
        <v>43</v>
      </c>
      <c r="D155" t="s">
        <v>41</v>
      </c>
      <c r="E155">
        <v>6</v>
      </c>
      <c r="F155">
        <v>106</v>
      </c>
      <c r="G155">
        <v>194</v>
      </c>
      <c r="H155">
        <v>148.17948720000001</v>
      </c>
      <c r="I155">
        <v>18.03539511</v>
      </c>
      <c r="J155">
        <v>163</v>
      </c>
    </row>
    <row r="156" spans="1:10">
      <c r="A156">
        <v>151</v>
      </c>
      <c r="B156" t="s">
        <v>202</v>
      </c>
      <c r="C156" t="s">
        <v>65</v>
      </c>
      <c r="D156" t="s">
        <v>100</v>
      </c>
      <c r="E156">
        <v>9</v>
      </c>
      <c r="F156">
        <v>126</v>
      </c>
      <c r="G156">
        <v>199</v>
      </c>
      <c r="H156">
        <v>151.69999999999999</v>
      </c>
      <c r="I156">
        <v>15.225307880000001</v>
      </c>
      <c r="J156">
        <v>198</v>
      </c>
    </row>
    <row r="157" spans="1:10">
      <c r="A157">
        <v>152</v>
      </c>
      <c r="B157" t="s">
        <v>90</v>
      </c>
      <c r="C157" t="s">
        <v>43</v>
      </c>
      <c r="D157" t="s">
        <v>91</v>
      </c>
      <c r="E157">
        <v>8</v>
      </c>
      <c r="F157">
        <v>74</v>
      </c>
      <c r="G157">
        <v>187</v>
      </c>
      <c r="H157">
        <v>147.72972970000001</v>
      </c>
      <c r="I157">
        <v>21.967603480000001</v>
      </c>
      <c r="J157">
        <v>154</v>
      </c>
    </row>
    <row r="158" spans="1:10">
      <c r="A158">
        <v>153</v>
      </c>
      <c r="B158" t="s">
        <v>194</v>
      </c>
      <c r="C158" t="s">
        <v>65</v>
      </c>
      <c r="D158" t="s">
        <v>52</v>
      </c>
      <c r="E158">
        <v>10</v>
      </c>
      <c r="F158">
        <v>101</v>
      </c>
      <c r="G158">
        <v>189</v>
      </c>
      <c r="H158">
        <v>153.05555559999999</v>
      </c>
      <c r="I158">
        <v>16.33663988</v>
      </c>
      <c r="J158">
        <v>235</v>
      </c>
    </row>
    <row r="159" spans="1:10">
      <c r="A159">
        <v>154</v>
      </c>
      <c r="B159" t="s">
        <v>217</v>
      </c>
      <c r="C159" t="s">
        <v>65</v>
      </c>
      <c r="D159" t="s">
        <v>102</v>
      </c>
      <c r="E159">
        <v>4</v>
      </c>
      <c r="F159">
        <v>125</v>
      </c>
      <c r="G159">
        <v>199</v>
      </c>
      <c r="H159">
        <v>155.86486489999999</v>
      </c>
      <c r="I159">
        <v>16.23336931</v>
      </c>
      <c r="J159">
        <v>240</v>
      </c>
    </row>
    <row r="160" spans="1:10">
      <c r="A160">
        <v>155</v>
      </c>
      <c r="B160" t="s">
        <v>161</v>
      </c>
      <c r="C160" t="s">
        <v>65</v>
      </c>
      <c r="D160" t="s">
        <v>70</v>
      </c>
      <c r="E160">
        <v>10</v>
      </c>
      <c r="F160">
        <v>104</v>
      </c>
      <c r="G160">
        <v>197</v>
      </c>
      <c r="H160">
        <v>156.91891889999999</v>
      </c>
      <c r="I160">
        <v>15.85641379</v>
      </c>
      <c r="J160">
        <v>139</v>
      </c>
    </row>
    <row r="161" spans="1:10">
      <c r="A161">
        <v>156</v>
      </c>
      <c r="B161" t="s">
        <v>436</v>
      </c>
      <c r="C161" t="s">
        <v>372</v>
      </c>
      <c r="D161" t="s">
        <v>87</v>
      </c>
      <c r="E161">
        <v>8</v>
      </c>
      <c r="F161">
        <v>111</v>
      </c>
      <c r="G161">
        <v>206</v>
      </c>
      <c r="H161">
        <v>155.08571430000001</v>
      </c>
      <c r="I161">
        <v>21.20831566</v>
      </c>
      <c r="J161">
        <v>78</v>
      </c>
    </row>
    <row r="162" spans="1:10">
      <c r="A162">
        <v>157</v>
      </c>
      <c r="B162" t="s">
        <v>247</v>
      </c>
      <c r="C162" t="s">
        <v>58</v>
      </c>
      <c r="D162" t="s">
        <v>175</v>
      </c>
      <c r="E162">
        <v>11</v>
      </c>
      <c r="F162">
        <v>104</v>
      </c>
      <c r="G162">
        <v>199</v>
      </c>
      <c r="H162">
        <v>156.5</v>
      </c>
      <c r="I162">
        <v>28.214948759999999</v>
      </c>
      <c r="J162">
        <v>194</v>
      </c>
    </row>
    <row r="163" spans="1:10">
      <c r="A163">
        <v>158</v>
      </c>
      <c r="B163" t="s">
        <v>231</v>
      </c>
      <c r="C163" t="s">
        <v>58</v>
      </c>
      <c r="D163" t="s">
        <v>170</v>
      </c>
      <c r="E163">
        <v>4</v>
      </c>
      <c r="F163">
        <v>93</v>
      </c>
      <c r="G163">
        <v>187</v>
      </c>
      <c r="H163">
        <v>151.90625</v>
      </c>
      <c r="I163">
        <v>23.607942749999999</v>
      </c>
      <c r="J163">
        <v>241</v>
      </c>
    </row>
    <row r="164" spans="1:10">
      <c r="A164">
        <v>159</v>
      </c>
      <c r="B164" t="s">
        <v>144</v>
      </c>
      <c r="C164" t="s">
        <v>43</v>
      </c>
      <c r="D164" t="s">
        <v>108</v>
      </c>
      <c r="E164">
        <v>7</v>
      </c>
      <c r="F164">
        <v>89</v>
      </c>
      <c r="G164">
        <v>215</v>
      </c>
      <c r="H164">
        <v>154.4242424</v>
      </c>
      <c r="I164">
        <v>25.672801669999998</v>
      </c>
      <c r="J164">
        <v>186</v>
      </c>
    </row>
    <row r="165" spans="1:10">
      <c r="A165">
        <v>160</v>
      </c>
      <c r="B165" t="s">
        <v>270</v>
      </c>
      <c r="C165" t="s">
        <v>58</v>
      </c>
      <c r="D165" t="s">
        <v>170</v>
      </c>
      <c r="E165">
        <v>4</v>
      </c>
      <c r="F165">
        <v>84</v>
      </c>
      <c r="G165">
        <v>180</v>
      </c>
      <c r="H165">
        <v>128.7619048</v>
      </c>
      <c r="I165">
        <v>23.278653129999999</v>
      </c>
      <c r="J165">
        <v>135</v>
      </c>
    </row>
    <row r="166" spans="1:10">
      <c r="A166">
        <v>161</v>
      </c>
      <c r="B166" t="s">
        <v>365</v>
      </c>
      <c r="C166" t="s">
        <v>43</v>
      </c>
      <c r="D166" t="s">
        <v>170</v>
      </c>
      <c r="E166">
        <v>4</v>
      </c>
      <c r="F166">
        <v>89</v>
      </c>
      <c r="G166">
        <v>200</v>
      </c>
      <c r="H166">
        <v>149.79310340000001</v>
      </c>
      <c r="I166">
        <v>29.852949150000001</v>
      </c>
      <c r="J166">
        <v>142</v>
      </c>
    </row>
    <row r="167" spans="1:10">
      <c r="A167">
        <v>162</v>
      </c>
      <c r="B167" t="s">
        <v>284</v>
      </c>
      <c r="C167" t="s">
        <v>40</v>
      </c>
      <c r="D167" t="s">
        <v>74</v>
      </c>
      <c r="E167">
        <v>11</v>
      </c>
      <c r="F167">
        <v>110</v>
      </c>
      <c r="G167">
        <v>189</v>
      </c>
      <c r="H167">
        <v>153.35483869999999</v>
      </c>
      <c r="I167">
        <v>21.631143000000002</v>
      </c>
      <c r="J167">
        <v>217</v>
      </c>
    </row>
    <row r="168" spans="1:10">
      <c r="A168">
        <v>163</v>
      </c>
      <c r="B168" t="s">
        <v>115</v>
      </c>
      <c r="C168" t="s">
        <v>43</v>
      </c>
      <c r="D168" t="s">
        <v>116</v>
      </c>
      <c r="E168">
        <v>11</v>
      </c>
      <c r="F168">
        <v>128</v>
      </c>
      <c r="G168">
        <v>193</v>
      </c>
      <c r="H168">
        <v>160.3142857</v>
      </c>
      <c r="I168">
        <v>16.090407840000001</v>
      </c>
      <c r="J168">
        <v>153</v>
      </c>
    </row>
    <row r="169" spans="1:10">
      <c r="A169">
        <v>164</v>
      </c>
      <c r="B169" t="s">
        <v>306</v>
      </c>
      <c r="C169" t="s">
        <v>40</v>
      </c>
      <c r="D169" t="s">
        <v>41</v>
      </c>
      <c r="E169">
        <v>6</v>
      </c>
      <c r="F169">
        <v>123</v>
      </c>
      <c r="G169">
        <v>197</v>
      </c>
      <c r="H169">
        <v>160.91428569999999</v>
      </c>
      <c r="I169">
        <v>19.364727030000001</v>
      </c>
      <c r="J169">
        <v>187</v>
      </c>
    </row>
    <row r="170" spans="1:10">
      <c r="A170">
        <v>165</v>
      </c>
      <c r="B170" t="s">
        <v>304</v>
      </c>
      <c r="C170" t="s">
        <v>40</v>
      </c>
      <c r="D170" t="s">
        <v>70</v>
      </c>
      <c r="E170">
        <v>10</v>
      </c>
      <c r="F170">
        <v>100</v>
      </c>
      <c r="G170">
        <v>200</v>
      </c>
      <c r="H170">
        <v>159.8529412</v>
      </c>
      <c r="I170">
        <v>21.016985219999999</v>
      </c>
      <c r="J170">
        <v>212</v>
      </c>
    </row>
    <row r="171" spans="1:10">
      <c r="A171">
        <v>166</v>
      </c>
      <c r="B171" t="s">
        <v>266</v>
      </c>
      <c r="C171" t="s">
        <v>65</v>
      </c>
      <c r="D171" t="s">
        <v>59</v>
      </c>
      <c r="E171">
        <v>9</v>
      </c>
      <c r="F171">
        <v>104</v>
      </c>
      <c r="G171">
        <v>233</v>
      </c>
      <c r="H171">
        <v>163.48571430000001</v>
      </c>
      <c r="I171">
        <v>23.007292540000002</v>
      </c>
      <c r="J171">
        <v>146</v>
      </c>
    </row>
    <row r="172" spans="1:10">
      <c r="A172">
        <v>167</v>
      </c>
      <c r="B172" t="s">
        <v>216</v>
      </c>
      <c r="C172" t="s">
        <v>58</v>
      </c>
      <c r="D172" t="s">
        <v>179</v>
      </c>
      <c r="E172">
        <v>5</v>
      </c>
      <c r="F172">
        <v>108</v>
      </c>
      <c r="G172">
        <v>197</v>
      </c>
      <c r="H172">
        <v>155.13793100000001</v>
      </c>
      <c r="I172">
        <v>23.432550509999999</v>
      </c>
      <c r="J172">
        <v>239</v>
      </c>
    </row>
    <row r="173" spans="1:10">
      <c r="A173">
        <v>168</v>
      </c>
      <c r="B173" t="s">
        <v>219</v>
      </c>
      <c r="C173" t="s">
        <v>58</v>
      </c>
      <c r="D173" t="s">
        <v>119</v>
      </c>
      <c r="E173">
        <v>9</v>
      </c>
      <c r="F173">
        <v>94</v>
      </c>
      <c r="G173">
        <v>200</v>
      </c>
      <c r="H173">
        <v>161.5625</v>
      </c>
      <c r="I173">
        <v>23.45066297</v>
      </c>
      <c r="J173">
        <v>247</v>
      </c>
    </row>
    <row r="174" spans="1:10">
      <c r="A174">
        <v>169</v>
      </c>
      <c r="B174" t="s">
        <v>325</v>
      </c>
      <c r="C174" t="s">
        <v>40</v>
      </c>
      <c r="D174" t="s">
        <v>61</v>
      </c>
      <c r="E174">
        <v>10</v>
      </c>
      <c r="F174">
        <v>114</v>
      </c>
      <c r="G174">
        <v>214</v>
      </c>
      <c r="H174">
        <v>156.70370370000001</v>
      </c>
      <c r="I174">
        <v>24.579146260000002</v>
      </c>
      <c r="J174">
        <v>197</v>
      </c>
    </row>
    <row r="175" spans="1:10">
      <c r="A175">
        <v>170</v>
      </c>
      <c r="B175" t="s">
        <v>121</v>
      </c>
      <c r="C175" t="s">
        <v>43</v>
      </c>
      <c r="D175" t="s">
        <v>105</v>
      </c>
      <c r="E175">
        <v>4</v>
      </c>
      <c r="F175">
        <v>125</v>
      </c>
      <c r="G175">
        <v>196</v>
      </c>
      <c r="H175">
        <v>164.39393939999999</v>
      </c>
      <c r="I175">
        <v>18.32028085</v>
      </c>
      <c r="J175">
        <v>184</v>
      </c>
    </row>
    <row r="176" spans="1:10">
      <c r="A176">
        <v>171</v>
      </c>
      <c r="B176" t="s">
        <v>252</v>
      </c>
      <c r="C176" t="s">
        <v>65</v>
      </c>
      <c r="D176" t="s">
        <v>114</v>
      </c>
      <c r="E176">
        <v>10</v>
      </c>
      <c r="F176">
        <v>129</v>
      </c>
      <c r="G176">
        <v>230</v>
      </c>
      <c r="H176">
        <v>163.16129029999999</v>
      </c>
      <c r="I176">
        <v>20.896205510000001</v>
      </c>
      <c r="J176">
        <v>233</v>
      </c>
    </row>
    <row r="177" spans="1:10">
      <c r="A177">
        <v>172</v>
      </c>
      <c r="B177" t="s">
        <v>440</v>
      </c>
      <c r="C177" t="s">
        <v>372</v>
      </c>
      <c r="D177" t="s">
        <v>105</v>
      </c>
      <c r="E177">
        <v>4</v>
      </c>
      <c r="F177">
        <v>129</v>
      </c>
      <c r="G177">
        <v>211</v>
      </c>
      <c r="H177">
        <v>168.11428570000001</v>
      </c>
      <c r="I177">
        <v>21.460623649999999</v>
      </c>
      <c r="J177">
        <v>104</v>
      </c>
    </row>
    <row r="178" spans="1:10">
      <c r="A178">
        <v>173</v>
      </c>
      <c r="B178" t="s">
        <v>437</v>
      </c>
      <c r="C178" t="s">
        <v>372</v>
      </c>
      <c r="D178" t="s">
        <v>56</v>
      </c>
      <c r="E178">
        <v>12</v>
      </c>
      <c r="F178">
        <v>135</v>
      </c>
      <c r="G178">
        <v>207</v>
      </c>
      <c r="H178">
        <v>166.27272730000001</v>
      </c>
      <c r="I178">
        <v>17.298226790000001</v>
      </c>
      <c r="J178">
        <v>80</v>
      </c>
    </row>
    <row r="179" spans="1:10">
      <c r="A179">
        <v>174</v>
      </c>
      <c r="B179" t="s">
        <v>229</v>
      </c>
      <c r="C179" t="s">
        <v>58</v>
      </c>
      <c r="D179" t="s">
        <v>91</v>
      </c>
      <c r="E179">
        <v>8</v>
      </c>
      <c r="F179">
        <v>100</v>
      </c>
      <c r="G179">
        <v>194</v>
      </c>
      <c r="H179">
        <v>161.07407409999999</v>
      </c>
      <c r="I179">
        <v>25.480458639999998</v>
      </c>
      <c r="J179">
        <v>206</v>
      </c>
    </row>
    <row r="180" spans="1:10">
      <c r="A180">
        <v>175</v>
      </c>
      <c r="B180" t="s">
        <v>232</v>
      </c>
      <c r="C180" t="s">
        <v>65</v>
      </c>
      <c r="D180" t="s">
        <v>105</v>
      </c>
      <c r="E180">
        <v>4</v>
      </c>
      <c r="F180">
        <v>121</v>
      </c>
      <c r="G180">
        <v>201</v>
      </c>
      <c r="H180">
        <v>167.4375</v>
      </c>
      <c r="I180">
        <v>19.330897390000001</v>
      </c>
      <c r="J180">
        <v>227</v>
      </c>
    </row>
    <row r="181" spans="1:10">
      <c r="A181">
        <v>176</v>
      </c>
      <c r="B181" t="s">
        <v>319</v>
      </c>
      <c r="C181" t="s">
        <v>40</v>
      </c>
      <c r="D181" t="s">
        <v>44</v>
      </c>
      <c r="E181">
        <v>9</v>
      </c>
      <c r="F181">
        <v>104</v>
      </c>
      <c r="G181">
        <v>210</v>
      </c>
      <c r="H181">
        <v>160.6153846</v>
      </c>
      <c r="I181">
        <v>23.409526209999999</v>
      </c>
      <c r="J181">
        <v>204</v>
      </c>
    </row>
    <row r="182" spans="1:10">
      <c r="A182">
        <v>177</v>
      </c>
      <c r="B182" t="s">
        <v>111</v>
      </c>
      <c r="C182" t="s">
        <v>43</v>
      </c>
      <c r="D182" t="s">
        <v>100</v>
      </c>
      <c r="E182">
        <v>9</v>
      </c>
      <c r="F182">
        <v>129</v>
      </c>
      <c r="G182">
        <v>198</v>
      </c>
      <c r="H182">
        <v>167.12903230000001</v>
      </c>
      <c r="I182">
        <v>18.604095860000001</v>
      </c>
    </row>
    <row r="183" spans="1:10">
      <c r="A183">
        <v>178</v>
      </c>
      <c r="B183" t="s">
        <v>215</v>
      </c>
      <c r="C183" t="s">
        <v>40</v>
      </c>
      <c r="D183" t="s">
        <v>68</v>
      </c>
      <c r="E183">
        <v>10</v>
      </c>
      <c r="F183">
        <v>130</v>
      </c>
      <c r="G183">
        <v>218</v>
      </c>
      <c r="H183">
        <v>168.7741935</v>
      </c>
      <c r="I183">
        <v>18.92721147</v>
      </c>
      <c r="J183">
        <v>228</v>
      </c>
    </row>
    <row r="184" spans="1:10">
      <c r="A184">
        <v>179</v>
      </c>
      <c r="B184" t="s">
        <v>263</v>
      </c>
      <c r="C184" t="s">
        <v>58</v>
      </c>
      <c r="D184" t="s">
        <v>119</v>
      </c>
      <c r="E184">
        <v>9</v>
      </c>
      <c r="F184">
        <v>120</v>
      </c>
      <c r="G184">
        <v>200</v>
      </c>
      <c r="H184">
        <v>169.625</v>
      </c>
      <c r="I184">
        <v>20.142849229999999</v>
      </c>
    </row>
    <row r="185" spans="1:10">
      <c r="A185">
        <v>180</v>
      </c>
      <c r="B185" t="s">
        <v>191</v>
      </c>
      <c r="C185" t="s">
        <v>58</v>
      </c>
      <c r="D185" t="s">
        <v>63</v>
      </c>
      <c r="E185">
        <v>9</v>
      </c>
      <c r="F185">
        <v>108</v>
      </c>
      <c r="G185">
        <v>199</v>
      </c>
      <c r="H185">
        <v>161.4</v>
      </c>
      <c r="I185">
        <v>26.193128869999999</v>
      </c>
      <c r="J185">
        <v>208</v>
      </c>
    </row>
    <row r="186" spans="1:10">
      <c r="A186">
        <v>181</v>
      </c>
      <c r="B186" t="s">
        <v>238</v>
      </c>
      <c r="C186" t="s">
        <v>58</v>
      </c>
      <c r="D186" t="s">
        <v>56</v>
      </c>
      <c r="E186">
        <v>12</v>
      </c>
      <c r="F186">
        <v>112</v>
      </c>
      <c r="G186">
        <v>198</v>
      </c>
      <c r="H186">
        <v>164.7777778</v>
      </c>
      <c r="I186">
        <v>24.337645479999999</v>
      </c>
      <c r="J186">
        <v>220</v>
      </c>
    </row>
    <row r="187" spans="1:10">
      <c r="A187">
        <v>182</v>
      </c>
      <c r="B187" t="s">
        <v>309</v>
      </c>
      <c r="C187" t="s">
        <v>40</v>
      </c>
      <c r="D187" t="s">
        <v>50</v>
      </c>
      <c r="E187">
        <v>4</v>
      </c>
      <c r="F187">
        <v>95</v>
      </c>
      <c r="G187">
        <v>254</v>
      </c>
      <c r="H187">
        <v>166.85185190000001</v>
      </c>
      <c r="I187">
        <v>29.565625319999999</v>
      </c>
      <c r="J187">
        <v>214</v>
      </c>
    </row>
    <row r="188" spans="1:10">
      <c r="A188">
        <v>183</v>
      </c>
      <c r="B188" t="s">
        <v>299</v>
      </c>
      <c r="C188" t="s">
        <v>40</v>
      </c>
      <c r="D188" t="s">
        <v>105</v>
      </c>
      <c r="E188">
        <v>4</v>
      </c>
      <c r="F188">
        <v>118</v>
      </c>
      <c r="G188">
        <v>194</v>
      </c>
      <c r="H188">
        <v>163.12</v>
      </c>
      <c r="I188">
        <v>20.615178870000001</v>
      </c>
      <c r="J188">
        <v>170</v>
      </c>
    </row>
    <row r="189" spans="1:10">
      <c r="A189">
        <v>184</v>
      </c>
      <c r="B189" t="s">
        <v>290</v>
      </c>
      <c r="C189" t="s">
        <v>65</v>
      </c>
      <c r="D189" t="s">
        <v>41</v>
      </c>
      <c r="E189">
        <v>6</v>
      </c>
      <c r="F189">
        <v>131</v>
      </c>
      <c r="G189">
        <v>219</v>
      </c>
      <c r="H189">
        <v>162.58333329999999</v>
      </c>
      <c r="I189">
        <v>21.750319279999999</v>
      </c>
      <c r="J189">
        <v>216</v>
      </c>
    </row>
    <row r="190" spans="1:10">
      <c r="A190">
        <v>185</v>
      </c>
      <c r="B190" t="s">
        <v>224</v>
      </c>
      <c r="C190" t="s">
        <v>58</v>
      </c>
      <c r="D190" t="s">
        <v>70</v>
      </c>
      <c r="E190">
        <v>10</v>
      </c>
      <c r="F190">
        <v>94</v>
      </c>
      <c r="G190">
        <v>196</v>
      </c>
      <c r="H190">
        <v>154.15789470000001</v>
      </c>
      <c r="I190">
        <v>24.9172592</v>
      </c>
      <c r="J190">
        <v>243</v>
      </c>
    </row>
    <row r="191" spans="1:10">
      <c r="A191">
        <v>186</v>
      </c>
      <c r="B191" t="s">
        <v>253</v>
      </c>
      <c r="C191" t="s">
        <v>58</v>
      </c>
      <c r="D191" t="s">
        <v>87</v>
      </c>
      <c r="E191">
        <v>8</v>
      </c>
      <c r="F191">
        <v>117</v>
      </c>
      <c r="G191">
        <v>209</v>
      </c>
      <c r="H191">
        <v>164.29166670000001</v>
      </c>
      <c r="I191">
        <v>23.906901319999999</v>
      </c>
      <c r="J191">
        <v>209</v>
      </c>
    </row>
    <row r="192" spans="1:10">
      <c r="A192">
        <v>187</v>
      </c>
      <c r="B192" t="s">
        <v>344</v>
      </c>
      <c r="C192" t="s">
        <v>58</v>
      </c>
      <c r="D192" t="s">
        <v>179</v>
      </c>
      <c r="E192">
        <v>5</v>
      </c>
      <c r="F192">
        <v>117</v>
      </c>
      <c r="G192">
        <v>203</v>
      </c>
      <c r="H192">
        <v>165.56</v>
      </c>
      <c r="I192">
        <v>24.429621359999999</v>
      </c>
    </row>
    <row r="193" spans="1:10">
      <c r="A193">
        <v>188</v>
      </c>
      <c r="B193" t="s">
        <v>439</v>
      </c>
      <c r="C193" t="s">
        <v>372</v>
      </c>
      <c r="D193" t="s">
        <v>50</v>
      </c>
      <c r="E193">
        <v>4</v>
      </c>
      <c r="F193">
        <v>137</v>
      </c>
      <c r="G193">
        <v>210</v>
      </c>
      <c r="H193">
        <v>174.1034483</v>
      </c>
      <c r="I193">
        <v>19.192931219999998</v>
      </c>
      <c r="J193">
        <v>100</v>
      </c>
    </row>
    <row r="194" spans="1:10">
      <c r="A194">
        <v>189</v>
      </c>
      <c r="B194" t="s">
        <v>443</v>
      </c>
      <c r="C194" t="s">
        <v>372</v>
      </c>
      <c r="D194" t="s">
        <v>102</v>
      </c>
      <c r="E194">
        <v>4</v>
      </c>
      <c r="F194">
        <v>134</v>
      </c>
      <c r="G194">
        <v>209</v>
      </c>
      <c r="H194">
        <v>176.9032258</v>
      </c>
      <c r="I194">
        <v>14.852728300000001</v>
      </c>
      <c r="J194">
        <v>111</v>
      </c>
    </row>
    <row r="195" spans="1:10">
      <c r="A195">
        <v>190</v>
      </c>
      <c r="B195" t="s">
        <v>295</v>
      </c>
      <c r="C195" t="s">
        <v>65</v>
      </c>
      <c r="D195" t="s">
        <v>52</v>
      </c>
      <c r="E195">
        <v>10</v>
      </c>
      <c r="F195">
        <v>146</v>
      </c>
      <c r="G195">
        <v>226</v>
      </c>
      <c r="H195">
        <v>174.2</v>
      </c>
      <c r="I195">
        <v>17.747112439999999</v>
      </c>
      <c r="J195">
        <v>213</v>
      </c>
    </row>
    <row r="196" spans="1:10">
      <c r="A196">
        <v>191</v>
      </c>
      <c r="B196" t="s">
        <v>313</v>
      </c>
      <c r="C196" t="s">
        <v>58</v>
      </c>
      <c r="D196" t="s">
        <v>61</v>
      </c>
      <c r="E196">
        <v>10</v>
      </c>
      <c r="F196">
        <v>119</v>
      </c>
      <c r="G196">
        <v>212</v>
      </c>
      <c r="H196">
        <v>162.1176471</v>
      </c>
      <c r="I196">
        <v>30.96275249</v>
      </c>
      <c r="J196">
        <v>222</v>
      </c>
    </row>
    <row r="197" spans="1:10">
      <c r="A197">
        <v>192</v>
      </c>
      <c r="B197" t="s">
        <v>257</v>
      </c>
      <c r="C197" t="s">
        <v>40</v>
      </c>
      <c r="D197" t="s">
        <v>56</v>
      </c>
      <c r="E197">
        <v>12</v>
      </c>
      <c r="F197">
        <v>106</v>
      </c>
      <c r="G197">
        <v>205</v>
      </c>
      <c r="H197">
        <v>175.48</v>
      </c>
      <c r="I197">
        <v>23.517006609999999</v>
      </c>
    </row>
    <row r="198" spans="1:10">
      <c r="A198">
        <v>193</v>
      </c>
      <c r="B198" t="s">
        <v>890</v>
      </c>
      <c r="C198" t="s">
        <v>40</v>
      </c>
      <c r="D198" t="s">
        <v>114</v>
      </c>
      <c r="E198">
        <v>10</v>
      </c>
      <c r="F198">
        <v>102</v>
      </c>
      <c r="G198">
        <v>292</v>
      </c>
      <c r="H198">
        <v>169.47058820000001</v>
      </c>
      <c r="I198">
        <v>42.321066440000003</v>
      </c>
    </row>
    <row r="199" spans="1:10">
      <c r="A199">
        <v>194</v>
      </c>
      <c r="B199" t="s">
        <v>265</v>
      </c>
      <c r="C199" t="s">
        <v>58</v>
      </c>
      <c r="D199" t="s">
        <v>170</v>
      </c>
      <c r="E199">
        <v>4</v>
      </c>
      <c r="F199">
        <v>132</v>
      </c>
      <c r="G199">
        <v>192</v>
      </c>
      <c r="H199">
        <v>162.625</v>
      </c>
      <c r="I199">
        <v>19.163360220000001</v>
      </c>
      <c r="J199">
        <v>189</v>
      </c>
    </row>
    <row r="200" spans="1:10">
      <c r="A200">
        <v>195</v>
      </c>
      <c r="B200" t="s">
        <v>442</v>
      </c>
      <c r="C200" t="s">
        <v>372</v>
      </c>
      <c r="D200" t="s">
        <v>61</v>
      </c>
      <c r="E200">
        <v>10</v>
      </c>
      <c r="F200">
        <v>135</v>
      </c>
      <c r="G200">
        <v>212</v>
      </c>
      <c r="H200">
        <v>179.962963</v>
      </c>
      <c r="I200">
        <v>16.951961499999999</v>
      </c>
      <c r="J200">
        <v>110</v>
      </c>
    </row>
    <row r="201" spans="1:10">
      <c r="A201">
        <v>196</v>
      </c>
      <c r="B201" t="s">
        <v>362</v>
      </c>
      <c r="C201" t="s">
        <v>40</v>
      </c>
      <c r="D201" t="s">
        <v>119</v>
      </c>
      <c r="E201">
        <v>9</v>
      </c>
      <c r="F201">
        <v>136</v>
      </c>
      <c r="G201">
        <v>242</v>
      </c>
      <c r="H201">
        <v>177.57142859999999</v>
      </c>
      <c r="I201">
        <v>21.160546010000001</v>
      </c>
    </row>
    <row r="202" spans="1:10">
      <c r="A202">
        <v>197</v>
      </c>
      <c r="B202" t="s">
        <v>261</v>
      </c>
      <c r="C202" t="s">
        <v>40</v>
      </c>
      <c r="D202" t="s">
        <v>50</v>
      </c>
      <c r="E202">
        <v>4</v>
      </c>
      <c r="F202">
        <v>137</v>
      </c>
      <c r="G202">
        <v>199</v>
      </c>
      <c r="H202">
        <v>177.826087</v>
      </c>
      <c r="I202">
        <v>16.001772110000001</v>
      </c>
      <c r="J202">
        <v>226</v>
      </c>
    </row>
    <row r="203" spans="1:10">
      <c r="A203">
        <v>198</v>
      </c>
      <c r="B203" t="s">
        <v>277</v>
      </c>
      <c r="C203" t="s">
        <v>40</v>
      </c>
      <c r="D203" t="s">
        <v>110</v>
      </c>
      <c r="E203">
        <v>4</v>
      </c>
      <c r="F203">
        <v>113</v>
      </c>
      <c r="G203">
        <v>198</v>
      </c>
      <c r="H203">
        <v>175.2105263</v>
      </c>
      <c r="I203">
        <v>22.018123989999999</v>
      </c>
      <c r="J203">
        <v>219</v>
      </c>
    </row>
    <row r="204" spans="1:10">
      <c r="A204">
        <v>199</v>
      </c>
      <c r="B204" t="s">
        <v>192</v>
      </c>
      <c r="C204" t="s">
        <v>58</v>
      </c>
      <c r="D204" t="s">
        <v>100</v>
      </c>
      <c r="E204">
        <v>9</v>
      </c>
      <c r="F204">
        <v>134</v>
      </c>
      <c r="G204">
        <v>199</v>
      </c>
      <c r="H204">
        <v>175.73684209999999</v>
      </c>
      <c r="I204">
        <v>20.529419470000001</v>
      </c>
      <c r="J204">
        <v>210</v>
      </c>
    </row>
    <row r="205" spans="1:10">
      <c r="A205">
        <v>200</v>
      </c>
      <c r="B205" t="s">
        <v>438</v>
      </c>
      <c r="C205" t="s">
        <v>372</v>
      </c>
      <c r="D205" t="s">
        <v>110</v>
      </c>
      <c r="E205">
        <v>4</v>
      </c>
      <c r="F205">
        <v>119</v>
      </c>
      <c r="G205">
        <v>208</v>
      </c>
      <c r="H205">
        <v>178.35</v>
      </c>
      <c r="I205">
        <v>19.501987079999999</v>
      </c>
      <c r="J205">
        <v>101</v>
      </c>
    </row>
    <row r="206" spans="1:10">
      <c r="A206">
        <v>201</v>
      </c>
      <c r="B206" t="s">
        <v>282</v>
      </c>
      <c r="C206" t="s">
        <v>40</v>
      </c>
      <c r="D206" t="s">
        <v>108</v>
      </c>
      <c r="E206">
        <v>7</v>
      </c>
      <c r="F206">
        <v>112</v>
      </c>
      <c r="G206">
        <v>193</v>
      </c>
      <c r="H206">
        <v>169.35714290000001</v>
      </c>
      <c r="I206">
        <v>20.57601635</v>
      </c>
      <c r="J206">
        <v>238</v>
      </c>
    </row>
    <row r="207" spans="1:10">
      <c r="A207">
        <v>202</v>
      </c>
      <c r="B207" t="s">
        <v>142</v>
      </c>
      <c r="C207" t="s">
        <v>43</v>
      </c>
      <c r="D207" t="s">
        <v>119</v>
      </c>
      <c r="E207">
        <v>9</v>
      </c>
      <c r="F207">
        <v>132</v>
      </c>
      <c r="G207">
        <v>200</v>
      </c>
      <c r="H207">
        <v>173.8666667</v>
      </c>
      <c r="I207">
        <v>17.242840699999999</v>
      </c>
      <c r="J207">
        <v>237</v>
      </c>
    </row>
    <row r="208" spans="1:10">
      <c r="A208">
        <v>203</v>
      </c>
      <c r="B208" t="s">
        <v>891</v>
      </c>
      <c r="C208" t="s">
        <v>58</v>
      </c>
      <c r="D208" t="s">
        <v>50</v>
      </c>
      <c r="E208">
        <v>4</v>
      </c>
      <c r="F208">
        <v>140</v>
      </c>
      <c r="G208">
        <v>279</v>
      </c>
      <c r="H208">
        <v>178.5</v>
      </c>
      <c r="I208">
        <v>32.862810070000002</v>
      </c>
    </row>
    <row r="209" spans="1:10">
      <c r="A209">
        <v>204</v>
      </c>
      <c r="B209" t="s">
        <v>271</v>
      </c>
      <c r="C209" t="s">
        <v>40</v>
      </c>
      <c r="D209" t="s">
        <v>63</v>
      </c>
      <c r="E209">
        <v>9</v>
      </c>
      <c r="F209">
        <v>133</v>
      </c>
      <c r="G209">
        <v>195</v>
      </c>
      <c r="H209">
        <v>180.55555559999999</v>
      </c>
      <c r="I209">
        <v>15.417242229999999</v>
      </c>
    </row>
    <row r="210" spans="1:10">
      <c r="A210">
        <v>205</v>
      </c>
      <c r="B210" t="s">
        <v>244</v>
      </c>
      <c r="C210" t="s">
        <v>40</v>
      </c>
      <c r="D210" t="s">
        <v>114</v>
      </c>
      <c r="E210">
        <v>10</v>
      </c>
      <c r="F210">
        <v>136</v>
      </c>
      <c r="G210">
        <v>192</v>
      </c>
      <c r="H210">
        <v>164.5</v>
      </c>
      <c r="I210">
        <v>17.619591369999998</v>
      </c>
      <c r="J210">
        <v>230</v>
      </c>
    </row>
    <row r="211" spans="1:10">
      <c r="A211">
        <v>206</v>
      </c>
      <c r="B211" t="s">
        <v>272</v>
      </c>
      <c r="C211" t="s">
        <v>43</v>
      </c>
      <c r="D211" t="s">
        <v>127</v>
      </c>
      <c r="E211">
        <v>11</v>
      </c>
      <c r="F211">
        <v>144</v>
      </c>
      <c r="G211">
        <v>199</v>
      </c>
      <c r="H211">
        <v>172.41666670000001</v>
      </c>
      <c r="I211">
        <v>15.391871950000001</v>
      </c>
    </row>
    <row r="212" spans="1:10">
      <c r="A212">
        <v>207</v>
      </c>
      <c r="B212" t="s">
        <v>441</v>
      </c>
      <c r="C212" t="s">
        <v>372</v>
      </c>
      <c r="D212" t="s">
        <v>41</v>
      </c>
      <c r="E212">
        <v>6</v>
      </c>
      <c r="F212">
        <v>136</v>
      </c>
      <c r="G212">
        <v>213</v>
      </c>
      <c r="H212">
        <v>181.58823530000001</v>
      </c>
      <c r="I212">
        <v>17.029589560000002</v>
      </c>
      <c r="J212">
        <v>105</v>
      </c>
    </row>
    <row r="213" spans="1:10">
      <c r="A213">
        <v>208</v>
      </c>
      <c r="B213" t="s">
        <v>158</v>
      </c>
      <c r="C213" t="s">
        <v>43</v>
      </c>
      <c r="D213" t="s">
        <v>114</v>
      </c>
      <c r="E213">
        <v>10</v>
      </c>
      <c r="F213">
        <v>139</v>
      </c>
      <c r="G213">
        <v>206</v>
      </c>
      <c r="H213">
        <v>180</v>
      </c>
      <c r="I213">
        <v>18.096040080000002</v>
      </c>
    </row>
    <row r="214" spans="1:10">
      <c r="A214">
        <v>209</v>
      </c>
      <c r="B214" t="s">
        <v>248</v>
      </c>
      <c r="C214" t="s">
        <v>65</v>
      </c>
      <c r="D214" t="s">
        <v>127</v>
      </c>
      <c r="E214">
        <v>11</v>
      </c>
      <c r="F214">
        <v>156</v>
      </c>
      <c r="G214">
        <v>199</v>
      </c>
      <c r="H214">
        <v>177.8461538</v>
      </c>
      <c r="I214">
        <v>13.811066650000001</v>
      </c>
      <c r="J214">
        <v>244</v>
      </c>
    </row>
    <row r="215" spans="1:10">
      <c r="A215">
        <v>210</v>
      </c>
      <c r="B215" t="s">
        <v>258</v>
      </c>
      <c r="C215" t="s">
        <v>58</v>
      </c>
      <c r="D215" t="s">
        <v>61</v>
      </c>
      <c r="E215">
        <v>10</v>
      </c>
      <c r="F215">
        <v>115</v>
      </c>
      <c r="G215">
        <v>200</v>
      </c>
      <c r="H215">
        <v>165.375</v>
      </c>
      <c r="I215">
        <v>27.753096670000001</v>
      </c>
      <c r="J215">
        <v>200</v>
      </c>
    </row>
    <row r="216" spans="1:10">
      <c r="A216">
        <v>211</v>
      </c>
      <c r="B216" t="s">
        <v>239</v>
      </c>
      <c r="C216" t="s">
        <v>58</v>
      </c>
      <c r="D216" t="s">
        <v>83</v>
      </c>
      <c r="E216">
        <v>12</v>
      </c>
      <c r="F216">
        <v>89</v>
      </c>
      <c r="G216">
        <v>261</v>
      </c>
      <c r="H216">
        <v>178.7</v>
      </c>
      <c r="I216">
        <v>41.749371250000003</v>
      </c>
    </row>
    <row r="217" spans="1:10">
      <c r="A217">
        <v>212</v>
      </c>
      <c r="B217" t="s">
        <v>357</v>
      </c>
      <c r="C217" t="s">
        <v>40</v>
      </c>
      <c r="D217" t="s">
        <v>77</v>
      </c>
      <c r="E217">
        <v>7</v>
      </c>
      <c r="F217">
        <v>129</v>
      </c>
      <c r="G217">
        <v>231</v>
      </c>
      <c r="H217">
        <v>171.125</v>
      </c>
      <c r="I217">
        <v>29.484900799999998</v>
      </c>
    </row>
    <row r="218" spans="1:10">
      <c r="A218">
        <v>213</v>
      </c>
      <c r="B218" t="s">
        <v>230</v>
      </c>
      <c r="C218" t="s">
        <v>58</v>
      </c>
      <c r="D218" t="s">
        <v>105</v>
      </c>
      <c r="E218">
        <v>4</v>
      </c>
      <c r="F218">
        <v>85</v>
      </c>
      <c r="G218">
        <v>295</v>
      </c>
      <c r="H218">
        <v>182.33333329999999</v>
      </c>
      <c r="I218">
        <v>52.973788069999998</v>
      </c>
    </row>
    <row r="219" spans="1:10">
      <c r="A219">
        <v>214</v>
      </c>
      <c r="B219" t="s">
        <v>254</v>
      </c>
      <c r="C219" t="s">
        <v>65</v>
      </c>
      <c r="D219" t="s">
        <v>175</v>
      </c>
      <c r="E219">
        <v>11</v>
      </c>
      <c r="F219">
        <v>153</v>
      </c>
      <c r="G219">
        <v>239</v>
      </c>
      <c r="H219">
        <v>183.8461538</v>
      </c>
      <c r="I219">
        <v>21.443471859999999</v>
      </c>
      <c r="J219">
        <v>248</v>
      </c>
    </row>
    <row r="220" spans="1:10">
      <c r="A220">
        <v>215</v>
      </c>
      <c r="B220" t="s">
        <v>330</v>
      </c>
      <c r="C220" t="s">
        <v>40</v>
      </c>
      <c r="D220" t="s">
        <v>179</v>
      </c>
      <c r="E220">
        <v>5</v>
      </c>
      <c r="F220">
        <v>142</v>
      </c>
      <c r="G220">
        <v>245</v>
      </c>
      <c r="H220">
        <v>184.91666670000001</v>
      </c>
      <c r="I220">
        <v>22.529456029999999</v>
      </c>
    </row>
    <row r="221" spans="1:10">
      <c r="A221">
        <v>216</v>
      </c>
      <c r="B221" t="s">
        <v>288</v>
      </c>
      <c r="C221" t="s">
        <v>58</v>
      </c>
      <c r="D221" t="s">
        <v>102</v>
      </c>
      <c r="E221">
        <v>4</v>
      </c>
      <c r="F221">
        <v>148</v>
      </c>
      <c r="G221">
        <v>234</v>
      </c>
      <c r="H221">
        <v>176.625</v>
      </c>
      <c r="I221">
        <v>25.553558949999999</v>
      </c>
    </row>
    <row r="222" spans="1:10">
      <c r="A222">
        <v>217</v>
      </c>
      <c r="B222" t="s">
        <v>260</v>
      </c>
      <c r="C222" t="s">
        <v>58</v>
      </c>
      <c r="D222" t="s">
        <v>179</v>
      </c>
      <c r="E222">
        <v>5</v>
      </c>
      <c r="F222">
        <v>141</v>
      </c>
      <c r="G222">
        <v>199</v>
      </c>
      <c r="H222">
        <v>178.6</v>
      </c>
      <c r="I222">
        <v>18.001111080000001</v>
      </c>
    </row>
    <row r="223" spans="1:10">
      <c r="A223">
        <v>218</v>
      </c>
      <c r="B223" t="s">
        <v>222</v>
      </c>
      <c r="C223" t="s">
        <v>43</v>
      </c>
      <c r="D223" t="s">
        <v>48</v>
      </c>
      <c r="E223">
        <v>10</v>
      </c>
      <c r="F223">
        <v>153</v>
      </c>
      <c r="G223">
        <v>252</v>
      </c>
      <c r="H223">
        <v>186.54545450000001</v>
      </c>
      <c r="I223">
        <v>23.68107659</v>
      </c>
      <c r="J223">
        <v>218</v>
      </c>
    </row>
    <row r="224" spans="1:10">
      <c r="A224">
        <v>219</v>
      </c>
      <c r="B224" t="s">
        <v>327</v>
      </c>
      <c r="C224" t="s">
        <v>40</v>
      </c>
      <c r="D224" t="s">
        <v>102</v>
      </c>
      <c r="E224">
        <v>4</v>
      </c>
      <c r="F224">
        <v>132</v>
      </c>
      <c r="G224">
        <v>197</v>
      </c>
      <c r="H224">
        <v>169.83333329999999</v>
      </c>
      <c r="I224">
        <v>21.520661910000001</v>
      </c>
    </row>
    <row r="225" spans="1:10">
      <c r="A225">
        <v>220</v>
      </c>
      <c r="B225" t="s">
        <v>448</v>
      </c>
      <c r="C225" t="s">
        <v>372</v>
      </c>
      <c r="D225" t="s">
        <v>170</v>
      </c>
      <c r="E225">
        <v>4</v>
      </c>
      <c r="F225">
        <v>168</v>
      </c>
      <c r="G225">
        <v>193</v>
      </c>
      <c r="H225">
        <v>178.25</v>
      </c>
      <c r="I225">
        <v>8.5695682509999997</v>
      </c>
      <c r="J225">
        <v>165</v>
      </c>
    </row>
    <row r="226" spans="1:10">
      <c r="A226">
        <v>221</v>
      </c>
      <c r="B226" t="s">
        <v>336</v>
      </c>
      <c r="C226" t="s">
        <v>58</v>
      </c>
      <c r="D226" t="s">
        <v>110</v>
      </c>
      <c r="E226">
        <v>4</v>
      </c>
      <c r="F226">
        <v>132</v>
      </c>
      <c r="G226">
        <v>224</v>
      </c>
      <c r="H226">
        <v>170.8</v>
      </c>
      <c r="I226">
        <v>31.10884119</v>
      </c>
    </row>
    <row r="227" spans="1:10">
      <c r="A227">
        <v>222</v>
      </c>
      <c r="B227" t="s">
        <v>214</v>
      </c>
      <c r="C227" t="s">
        <v>58</v>
      </c>
      <c r="D227" t="s">
        <v>100</v>
      </c>
      <c r="E227">
        <v>9</v>
      </c>
      <c r="F227">
        <v>131</v>
      </c>
      <c r="G227">
        <v>257</v>
      </c>
      <c r="H227">
        <v>189.3</v>
      </c>
      <c r="I227">
        <v>29.342971899999998</v>
      </c>
    </row>
    <row r="228" spans="1:10">
      <c r="A228">
        <v>223</v>
      </c>
      <c r="B228" t="s">
        <v>320</v>
      </c>
      <c r="C228" t="s">
        <v>40</v>
      </c>
      <c r="D228" t="s">
        <v>175</v>
      </c>
      <c r="E228">
        <v>11</v>
      </c>
      <c r="F228">
        <v>147</v>
      </c>
      <c r="G228">
        <v>235</v>
      </c>
      <c r="H228">
        <v>183.75</v>
      </c>
      <c r="I228">
        <v>25.800920529999999</v>
      </c>
    </row>
    <row r="229" spans="1:10">
      <c r="A229">
        <v>224</v>
      </c>
      <c r="B229" t="s">
        <v>267</v>
      </c>
      <c r="C229" t="s">
        <v>58</v>
      </c>
      <c r="D229" t="s">
        <v>175</v>
      </c>
      <c r="E229">
        <v>11</v>
      </c>
      <c r="F229">
        <v>143</v>
      </c>
      <c r="G229">
        <v>196</v>
      </c>
      <c r="H229">
        <v>172.83333329999999</v>
      </c>
      <c r="I229">
        <v>18.774243590000001</v>
      </c>
    </row>
    <row r="230" spans="1:10">
      <c r="A230">
        <v>225</v>
      </c>
      <c r="B230" t="s">
        <v>444</v>
      </c>
      <c r="C230" t="s">
        <v>372</v>
      </c>
      <c r="D230" t="s">
        <v>114</v>
      </c>
      <c r="E230">
        <v>10</v>
      </c>
      <c r="F230">
        <v>149</v>
      </c>
      <c r="G230">
        <v>196</v>
      </c>
      <c r="H230">
        <v>176.85714290000001</v>
      </c>
      <c r="I230">
        <v>15.56028435</v>
      </c>
      <c r="J230">
        <v>137</v>
      </c>
    </row>
    <row r="231" spans="1:10">
      <c r="A231">
        <v>226</v>
      </c>
      <c r="B231" t="s">
        <v>343</v>
      </c>
      <c r="C231" t="s">
        <v>58</v>
      </c>
      <c r="D231" t="s">
        <v>89</v>
      </c>
      <c r="E231">
        <v>4</v>
      </c>
      <c r="F231">
        <v>149</v>
      </c>
      <c r="G231">
        <v>207</v>
      </c>
      <c r="H231">
        <v>178.7142857</v>
      </c>
      <c r="I231">
        <v>17.490522210000002</v>
      </c>
    </row>
    <row r="232" spans="1:10">
      <c r="A232">
        <v>227</v>
      </c>
      <c r="B232" t="s">
        <v>328</v>
      </c>
      <c r="C232" t="s">
        <v>65</v>
      </c>
      <c r="D232" t="s">
        <v>108</v>
      </c>
      <c r="E232">
        <v>7</v>
      </c>
      <c r="F232">
        <v>141</v>
      </c>
      <c r="G232">
        <v>251</v>
      </c>
      <c r="H232">
        <v>183.5</v>
      </c>
      <c r="I232">
        <v>35.245567100000002</v>
      </c>
    </row>
    <row r="233" spans="1:10">
      <c r="A233">
        <v>228</v>
      </c>
      <c r="B233" t="s">
        <v>380</v>
      </c>
      <c r="C233" t="s">
        <v>381</v>
      </c>
      <c r="D233" t="s">
        <v>61</v>
      </c>
      <c r="E233">
        <v>10</v>
      </c>
      <c r="F233">
        <v>152</v>
      </c>
      <c r="G233">
        <v>217</v>
      </c>
      <c r="H233">
        <v>184.25</v>
      </c>
      <c r="I233">
        <v>18.00520758</v>
      </c>
      <c r="J233">
        <v>97</v>
      </c>
    </row>
    <row r="234" spans="1:10">
      <c r="A234">
        <v>229</v>
      </c>
      <c r="B234" t="s">
        <v>211</v>
      </c>
      <c r="C234" t="s">
        <v>65</v>
      </c>
      <c r="D234" t="s">
        <v>108</v>
      </c>
      <c r="E234">
        <v>7</v>
      </c>
      <c r="F234">
        <v>162</v>
      </c>
      <c r="G234">
        <v>269</v>
      </c>
      <c r="H234">
        <v>189.57142859999999</v>
      </c>
      <c r="I234">
        <v>33.109589210000003</v>
      </c>
    </row>
    <row r="235" spans="1:10">
      <c r="A235">
        <v>230</v>
      </c>
      <c r="B235" t="s">
        <v>892</v>
      </c>
      <c r="C235" t="s">
        <v>40</v>
      </c>
      <c r="D235" t="s">
        <v>89</v>
      </c>
      <c r="E235">
        <v>4</v>
      </c>
      <c r="F235">
        <v>151</v>
      </c>
      <c r="G235">
        <v>281</v>
      </c>
      <c r="H235">
        <v>190.66666670000001</v>
      </c>
      <c r="I235">
        <v>43.060680699999999</v>
      </c>
    </row>
    <row r="236" spans="1:10">
      <c r="A236">
        <v>231</v>
      </c>
      <c r="B236" t="s">
        <v>893</v>
      </c>
      <c r="C236" t="s">
        <v>40</v>
      </c>
      <c r="D236" t="s">
        <v>108</v>
      </c>
      <c r="E236">
        <v>7</v>
      </c>
      <c r="F236">
        <v>162</v>
      </c>
      <c r="G236">
        <v>262</v>
      </c>
      <c r="H236">
        <v>187.83333329999999</v>
      </c>
      <c r="I236">
        <v>34.66706731</v>
      </c>
    </row>
    <row r="237" spans="1:10">
      <c r="A237">
        <v>232</v>
      </c>
      <c r="B237" t="s">
        <v>894</v>
      </c>
      <c r="C237" t="s">
        <v>40</v>
      </c>
      <c r="D237" t="s">
        <v>54</v>
      </c>
      <c r="E237">
        <v>9</v>
      </c>
      <c r="F237">
        <v>156</v>
      </c>
      <c r="G237">
        <v>192</v>
      </c>
      <c r="H237">
        <v>174.6</v>
      </c>
      <c r="I237">
        <v>14.827002390000001</v>
      </c>
    </row>
    <row r="238" spans="1:10">
      <c r="A238">
        <v>233</v>
      </c>
      <c r="B238" t="s">
        <v>287</v>
      </c>
      <c r="C238" t="s">
        <v>58</v>
      </c>
      <c r="D238" t="s">
        <v>44</v>
      </c>
      <c r="E238">
        <v>9</v>
      </c>
      <c r="F238">
        <v>157</v>
      </c>
      <c r="G238">
        <v>192</v>
      </c>
      <c r="H238">
        <v>176.8</v>
      </c>
      <c r="I238">
        <v>11.40876856</v>
      </c>
    </row>
    <row r="239" spans="1:10">
      <c r="A239">
        <v>234</v>
      </c>
      <c r="B239" t="s">
        <v>310</v>
      </c>
      <c r="C239" t="s">
        <v>58</v>
      </c>
      <c r="D239" t="s">
        <v>116</v>
      </c>
      <c r="E239">
        <v>11</v>
      </c>
      <c r="F239">
        <v>166</v>
      </c>
      <c r="G239">
        <v>246</v>
      </c>
      <c r="H239">
        <v>191.625</v>
      </c>
      <c r="I239">
        <v>22.321164280000001</v>
      </c>
    </row>
    <row r="240" spans="1:10">
      <c r="A240">
        <v>235</v>
      </c>
      <c r="B240" t="s">
        <v>322</v>
      </c>
      <c r="C240" t="s">
        <v>58</v>
      </c>
      <c r="D240" t="s">
        <v>91</v>
      </c>
      <c r="E240">
        <v>8</v>
      </c>
      <c r="F240">
        <v>134</v>
      </c>
      <c r="G240">
        <v>276</v>
      </c>
      <c r="H240">
        <v>187.33333329999999</v>
      </c>
      <c r="I240">
        <v>63.125976340000001</v>
      </c>
    </row>
    <row r="241" spans="1:10">
      <c r="A241">
        <v>236</v>
      </c>
      <c r="B241" t="s">
        <v>233</v>
      </c>
      <c r="C241" t="s">
        <v>65</v>
      </c>
      <c r="D241" t="s">
        <v>63</v>
      </c>
      <c r="E241">
        <v>9</v>
      </c>
      <c r="F241">
        <v>164</v>
      </c>
      <c r="G241">
        <v>247</v>
      </c>
      <c r="H241">
        <v>192.25</v>
      </c>
      <c r="I241">
        <v>23.56772157</v>
      </c>
    </row>
    <row r="242" spans="1:10">
      <c r="A242">
        <v>237</v>
      </c>
      <c r="B242" t="s">
        <v>385</v>
      </c>
      <c r="C242" t="s">
        <v>381</v>
      </c>
      <c r="D242" t="s">
        <v>50</v>
      </c>
      <c r="E242">
        <v>4</v>
      </c>
      <c r="F242">
        <v>151</v>
      </c>
      <c r="G242">
        <v>218</v>
      </c>
      <c r="H242">
        <v>185.5</v>
      </c>
      <c r="I242">
        <v>19.51708653</v>
      </c>
      <c r="J242">
        <v>98</v>
      </c>
    </row>
    <row r="243" spans="1:10">
      <c r="A243">
        <v>238</v>
      </c>
      <c r="B243" t="s">
        <v>446</v>
      </c>
      <c r="C243" t="s">
        <v>372</v>
      </c>
      <c r="D243" t="s">
        <v>54</v>
      </c>
      <c r="E243">
        <v>9</v>
      </c>
      <c r="F243">
        <v>168</v>
      </c>
      <c r="G243">
        <v>182</v>
      </c>
      <c r="H243">
        <v>175.5</v>
      </c>
      <c r="I243">
        <v>6.1032778079999996</v>
      </c>
      <c r="J243">
        <v>159</v>
      </c>
    </row>
    <row r="244" spans="1:10">
      <c r="A244">
        <v>239</v>
      </c>
      <c r="B244" t="s">
        <v>293</v>
      </c>
      <c r="C244" t="s">
        <v>58</v>
      </c>
      <c r="D244" t="s">
        <v>105</v>
      </c>
      <c r="E244">
        <v>4</v>
      </c>
      <c r="F244">
        <v>150</v>
      </c>
      <c r="G244">
        <v>250</v>
      </c>
      <c r="H244">
        <v>193.7142857</v>
      </c>
      <c r="I244">
        <v>29.114131499999999</v>
      </c>
    </row>
    <row r="245" spans="1:10">
      <c r="A245">
        <v>240</v>
      </c>
      <c r="B245" t="s">
        <v>382</v>
      </c>
      <c r="C245" t="s">
        <v>381</v>
      </c>
      <c r="D245" t="s">
        <v>87</v>
      </c>
      <c r="E245">
        <v>8</v>
      </c>
      <c r="F245">
        <v>156</v>
      </c>
      <c r="G245">
        <v>219</v>
      </c>
      <c r="H245">
        <v>187.33333329999999</v>
      </c>
      <c r="I245">
        <v>19.905331499999999</v>
      </c>
      <c r="J245">
        <v>130</v>
      </c>
    </row>
    <row r="246" spans="1:10">
      <c r="A246">
        <v>241</v>
      </c>
      <c r="B246" t="s">
        <v>246</v>
      </c>
      <c r="C246" t="s">
        <v>58</v>
      </c>
      <c r="D246" t="s">
        <v>41</v>
      </c>
      <c r="E246">
        <v>6</v>
      </c>
      <c r="F246">
        <v>167</v>
      </c>
      <c r="G246">
        <v>198</v>
      </c>
      <c r="H246">
        <v>184.5</v>
      </c>
      <c r="I246">
        <v>10.37223859</v>
      </c>
    </row>
    <row r="247" spans="1:10">
      <c r="A247">
        <v>242</v>
      </c>
      <c r="B247" t="s">
        <v>225</v>
      </c>
      <c r="C247" t="s">
        <v>43</v>
      </c>
      <c r="D247" t="s">
        <v>175</v>
      </c>
      <c r="E247">
        <v>11</v>
      </c>
      <c r="F247">
        <v>166</v>
      </c>
      <c r="G247">
        <v>237</v>
      </c>
      <c r="H247">
        <v>191.16666670000001</v>
      </c>
      <c r="I247">
        <v>23.161870010000001</v>
      </c>
    </row>
    <row r="248" spans="1:10">
      <c r="A248">
        <v>243</v>
      </c>
      <c r="B248" t="s">
        <v>178</v>
      </c>
      <c r="C248" t="s">
        <v>43</v>
      </c>
      <c r="D248" t="s">
        <v>179</v>
      </c>
      <c r="E248">
        <v>5</v>
      </c>
      <c r="F248">
        <v>170</v>
      </c>
      <c r="G248">
        <v>225</v>
      </c>
      <c r="H248">
        <v>190.85714290000001</v>
      </c>
      <c r="I248">
        <v>16.066189619999999</v>
      </c>
    </row>
    <row r="249" spans="1:10">
      <c r="A249">
        <v>244</v>
      </c>
      <c r="B249" t="s">
        <v>281</v>
      </c>
      <c r="C249" t="s">
        <v>40</v>
      </c>
      <c r="D249" t="s">
        <v>179</v>
      </c>
      <c r="E249">
        <v>5</v>
      </c>
      <c r="F249">
        <v>170</v>
      </c>
      <c r="G249">
        <v>200</v>
      </c>
      <c r="H249">
        <v>185.66666670000001</v>
      </c>
      <c r="I249">
        <v>9.7068131859999998</v>
      </c>
    </row>
    <row r="250" spans="1:10">
      <c r="A250">
        <v>245</v>
      </c>
      <c r="B250" t="s">
        <v>455</v>
      </c>
      <c r="C250" t="s">
        <v>372</v>
      </c>
      <c r="D250" t="s">
        <v>116</v>
      </c>
      <c r="E250">
        <v>11</v>
      </c>
      <c r="F250">
        <v>178</v>
      </c>
      <c r="G250">
        <v>214</v>
      </c>
      <c r="H250">
        <v>189.7142857</v>
      </c>
      <c r="I250">
        <v>10.85902239</v>
      </c>
      <c r="J250">
        <v>179</v>
      </c>
    </row>
    <row r="251" spans="1:10">
      <c r="A251">
        <v>246</v>
      </c>
      <c r="B251" t="s">
        <v>361</v>
      </c>
      <c r="C251" t="s">
        <v>40</v>
      </c>
      <c r="D251" t="s">
        <v>170</v>
      </c>
      <c r="E251">
        <v>4</v>
      </c>
      <c r="F251">
        <v>158</v>
      </c>
      <c r="G251">
        <v>192</v>
      </c>
      <c r="H251">
        <v>178.25</v>
      </c>
      <c r="I251">
        <v>13.27356395</v>
      </c>
    </row>
    <row r="252" spans="1:10">
      <c r="A252">
        <v>247</v>
      </c>
      <c r="B252" t="s">
        <v>387</v>
      </c>
      <c r="C252" t="s">
        <v>381</v>
      </c>
      <c r="D252" t="s">
        <v>89</v>
      </c>
      <c r="E252">
        <v>4</v>
      </c>
      <c r="F252">
        <v>155</v>
      </c>
      <c r="G252">
        <v>220</v>
      </c>
      <c r="H252">
        <v>189.5</v>
      </c>
      <c r="I252">
        <v>19.35415545</v>
      </c>
      <c r="J252">
        <v>121</v>
      </c>
    </row>
    <row r="253" spans="1:10">
      <c r="A253">
        <v>248</v>
      </c>
      <c r="B253" t="s">
        <v>384</v>
      </c>
      <c r="C253" t="s">
        <v>381</v>
      </c>
      <c r="D253" t="s">
        <v>116</v>
      </c>
      <c r="E253">
        <v>11</v>
      </c>
      <c r="F253">
        <v>153</v>
      </c>
      <c r="G253">
        <v>221</v>
      </c>
      <c r="H253">
        <v>191.42857140000001</v>
      </c>
      <c r="I253">
        <v>18.745339560000001</v>
      </c>
      <c r="J253">
        <v>117</v>
      </c>
    </row>
    <row r="254" spans="1:10">
      <c r="A254">
        <v>249</v>
      </c>
      <c r="B254" t="s">
        <v>460</v>
      </c>
      <c r="C254" t="s">
        <v>65</v>
      </c>
      <c r="D254" t="s">
        <v>457</v>
      </c>
      <c r="F254">
        <v>154</v>
      </c>
      <c r="G254">
        <v>165</v>
      </c>
      <c r="H254">
        <v>159.5</v>
      </c>
      <c r="I254">
        <v>5.5</v>
      </c>
      <c r="J254">
        <v>202</v>
      </c>
    </row>
    <row r="255" spans="1:10">
      <c r="A255">
        <v>250</v>
      </c>
      <c r="B255" t="s">
        <v>245</v>
      </c>
      <c r="C255" t="s">
        <v>58</v>
      </c>
      <c r="D255" t="s">
        <v>68</v>
      </c>
      <c r="E255">
        <v>10</v>
      </c>
      <c r="F255">
        <v>163</v>
      </c>
      <c r="G255">
        <v>240</v>
      </c>
      <c r="H255">
        <v>193.66666670000001</v>
      </c>
      <c r="I255">
        <v>23.816427569999998</v>
      </c>
    </row>
    <row r="256" spans="1:10">
      <c r="A256">
        <v>251</v>
      </c>
      <c r="B256" t="s">
        <v>307</v>
      </c>
      <c r="C256" t="s">
        <v>65</v>
      </c>
      <c r="D256" t="s">
        <v>74</v>
      </c>
      <c r="E256">
        <v>11</v>
      </c>
      <c r="F256">
        <v>165</v>
      </c>
      <c r="G256">
        <v>195</v>
      </c>
      <c r="H256">
        <v>175</v>
      </c>
      <c r="I256">
        <v>14.142135619999999</v>
      </c>
    </row>
    <row r="257" spans="1:10">
      <c r="A257">
        <v>252</v>
      </c>
      <c r="B257" t="s">
        <v>895</v>
      </c>
      <c r="C257" t="s">
        <v>40</v>
      </c>
      <c r="D257" t="s">
        <v>59</v>
      </c>
      <c r="E257">
        <v>9</v>
      </c>
      <c r="F257">
        <v>168</v>
      </c>
      <c r="G257">
        <v>199</v>
      </c>
      <c r="H257">
        <v>181.5</v>
      </c>
      <c r="I257">
        <v>13.38842784</v>
      </c>
    </row>
    <row r="258" spans="1:10">
      <c r="A258">
        <v>253</v>
      </c>
      <c r="B258" t="s">
        <v>896</v>
      </c>
      <c r="C258" t="s">
        <v>40</v>
      </c>
      <c r="D258" t="s">
        <v>175</v>
      </c>
      <c r="E258">
        <v>11</v>
      </c>
      <c r="F258">
        <v>141</v>
      </c>
      <c r="G258">
        <v>184</v>
      </c>
      <c r="H258">
        <v>162.5</v>
      </c>
      <c r="I258">
        <v>21.5</v>
      </c>
    </row>
    <row r="259" spans="1:10">
      <c r="A259">
        <v>254</v>
      </c>
      <c r="B259" t="s">
        <v>454</v>
      </c>
      <c r="C259" t="s">
        <v>372</v>
      </c>
      <c r="D259" t="s">
        <v>108</v>
      </c>
      <c r="E259">
        <v>7</v>
      </c>
      <c r="F259">
        <v>150</v>
      </c>
      <c r="G259">
        <v>215</v>
      </c>
      <c r="H259">
        <v>191</v>
      </c>
      <c r="I259">
        <v>20.493901529999999</v>
      </c>
      <c r="J259">
        <v>181</v>
      </c>
    </row>
    <row r="260" spans="1:10">
      <c r="A260">
        <v>255</v>
      </c>
      <c r="B260" t="s">
        <v>897</v>
      </c>
      <c r="C260" t="s">
        <v>65</v>
      </c>
      <c r="D260" t="s">
        <v>44</v>
      </c>
      <c r="E260">
        <v>9</v>
      </c>
      <c r="F260">
        <v>166</v>
      </c>
      <c r="G260">
        <v>195</v>
      </c>
      <c r="H260">
        <v>182.25</v>
      </c>
      <c r="I260">
        <v>10.497023390000001</v>
      </c>
    </row>
    <row r="261" spans="1:10">
      <c r="A261">
        <v>256</v>
      </c>
      <c r="B261" t="s">
        <v>264</v>
      </c>
      <c r="C261" t="s">
        <v>58</v>
      </c>
      <c r="D261" t="s">
        <v>127</v>
      </c>
      <c r="E261">
        <v>11</v>
      </c>
      <c r="F261">
        <v>170</v>
      </c>
      <c r="G261">
        <v>196</v>
      </c>
      <c r="H261">
        <v>186.8</v>
      </c>
      <c r="I261">
        <v>10.45753317</v>
      </c>
    </row>
    <row r="262" spans="1:10">
      <c r="A262">
        <v>257</v>
      </c>
      <c r="B262" t="s">
        <v>453</v>
      </c>
      <c r="C262" t="s">
        <v>372</v>
      </c>
      <c r="D262" t="s">
        <v>119</v>
      </c>
      <c r="E262">
        <v>9</v>
      </c>
      <c r="F262">
        <v>149</v>
      </c>
      <c r="G262">
        <v>211</v>
      </c>
      <c r="H262">
        <v>186</v>
      </c>
      <c r="I262">
        <v>22.737634</v>
      </c>
      <c r="J262">
        <v>180</v>
      </c>
    </row>
    <row r="263" spans="1:10">
      <c r="A263">
        <v>258</v>
      </c>
      <c r="B263" t="s">
        <v>898</v>
      </c>
      <c r="C263" t="s">
        <v>40</v>
      </c>
      <c r="D263" t="s">
        <v>114</v>
      </c>
      <c r="E263">
        <v>10</v>
      </c>
      <c r="F263">
        <v>132</v>
      </c>
      <c r="G263">
        <v>228</v>
      </c>
      <c r="H263">
        <v>180</v>
      </c>
      <c r="I263">
        <v>48</v>
      </c>
    </row>
    <row r="264" spans="1:10">
      <c r="A264">
        <v>259</v>
      </c>
      <c r="B264" t="s">
        <v>364</v>
      </c>
      <c r="C264" t="s">
        <v>40</v>
      </c>
      <c r="D264" t="s">
        <v>87</v>
      </c>
      <c r="E264">
        <v>8</v>
      </c>
      <c r="F264">
        <v>171</v>
      </c>
      <c r="G264">
        <v>186</v>
      </c>
      <c r="H264">
        <v>178.66666670000001</v>
      </c>
      <c r="I264">
        <v>6.1282587700000004</v>
      </c>
    </row>
    <row r="265" spans="1:10">
      <c r="A265">
        <v>260</v>
      </c>
      <c r="B265" t="s">
        <v>447</v>
      </c>
      <c r="C265" t="s">
        <v>372</v>
      </c>
      <c r="D265" t="s">
        <v>83</v>
      </c>
      <c r="E265">
        <v>12</v>
      </c>
      <c r="F265">
        <v>154</v>
      </c>
      <c r="G265">
        <v>199</v>
      </c>
      <c r="H265">
        <v>179.66666670000001</v>
      </c>
      <c r="I265">
        <v>18.90913947</v>
      </c>
      <c r="J265">
        <v>161</v>
      </c>
    </row>
    <row r="266" spans="1:10">
      <c r="A266">
        <v>261</v>
      </c>
      <c r="B266" t="s">
        <v>289</v>
      </c>
      <c r="C266" t="s">
        <v>43</v>
      </c>
      <c r="D266" t="s">
        <v>48</v>
      </c>
      <c r="E266">
        <v>10</v>
      </c>
      <c r="F266">
        <v>161</v>
      </c>
      <c r="G266">
        <v>260</v>
      </c>
      <c r="H266">
        <v>199.75</v>
      </c>
      <c r="I266">
        <v>36.615399770000003</v>
      </c>
    </row>
    <row r="267" spans="1:10">
      <c r="A267">
        <v>262</v>
      </c>
      <c r="B267" t="s">
        <v>899</v>
      </c>
      <c r="C267" t="s">
        <v>40</v>
      </c>
      <c r="D267" t="s">
        <v>105</v>
      </c>
      <c r="E267">
        <v>4</v>
      </c>
      <c r="F267">
        <v>177</v>
      </c>
      <c r="G267">
        <v>268</v>
      </c>
      <c r="H267">
        <v>201.6</v>
      </c>
      <c r="I267">
        <v>33.648774119999999</v>
      </c>
    </row>
    <row r="268" spans="1:10">
      <c r="A268">
        <v>263</v>
      </c>
      <c r="B268" t="s">
        <v>298</v>
      </c>
      <c r="C268" t="s">
        <v>65</v>
      </c>
      <c r="D268" t="s">
        <v>116</v>
      </c>
      <c r="E268">
        <v>11</v>
      </c>
      <c r="F268">
        <v>163</v>
      </c>
      <c r="G268">
        <v>258</v>
      </c>
      <c r="H268">
        <v>199.5</v>
      </c>
      <c r="I268">
        <v>35.556293400000001</v>
      </c>
      <c r="J268">
        <v>205</v>
      </c>
    </row>
    <row r="269" spans="1:10">
      <c r="A269">
        <v>264</v>
      </c>
      <c r="B269" t="s">
        <v>450</v>
      </c>
      <c r="C269" t="s">
        <v>372</v>
      </c>
      <c r="D269" t="s">
        <v>46</v>
      </c>
      <c r="E269">
        <v>6</v>
      </c>
      <c r="F269">
        <v>167</v>
      </c>
      <c r="G269">
        <v>216</v>
      </c>
      <c r="H269">
        <v>193.66666670000001</v>
      </c>
      <c r="I269">
        <v>14.79489401</v>
      </c>
      <c r="J269">
        <v>166</v>
      </c>
    </row>
    <row r="270" spans="1:10">
      <c r="A270">
        <v>265</v>
      </c>
      <c r="B270" t="s">
        <v>386</v>
      </c>
      <c r="C270" t="s">
        <v>381</v>
      </c>
      <c r="D270" t="s">
        <v>44</v>
      </c>
      <c r="E270">
        <v>9</v>
      </c>
      <c r="F270">
        <v>154</v>
      </c>
      <c r="G270">
        <v>223</v>
      </c>
      <c r="H270">
        <v>195.8</v>
      </c>
      <c r="I270">
        <v>22.981731880000002</v>
      </c>
      <c r="J270">
        <v>134</v>
      </c>
    </row>
    <row r="271" spans="1:10">
      <c r="A271">
        <v>266</v>
      </c>
      <c r="B271" t="s">
        <v>276</v>
      </c>
      <c r="C271" t="s">
        <v>65</v>
      </c>
      <c r="D271" t="s">
        <v>44</v>
      </c>
      <c r="E271">
        <v>9</v>
      </c>
      <c r="F271">
        <v>163</v>
      </c>
      <c r="G271">
        <v>263</v>
      </c>
      <c r="H271">
        <v>202.75</v>
      </c>
      <c r="I271">
        <v>36.812871389999998</v>
      </c>
    </row>
    <row r="272" spans="1:10">
      <c r="A272">
        <v>267</v>
      </c>
      <c r="B272" t="s">
        <v>363</v>
      </c>
      <c r="C272" t="s">
        <v>40</v>
      </c>
      <c r="D272" t="s">
        <v>110</v>
      </c>
      <c r="E272">
        <v>4</v>
      </c>
      <c r="F272">
        <v>178</v>
      </c>
      <c r="G272">
        <v>249</v>
      </c>
      <c r="H272">
        <v>199.8</v>
      </c>
      <c r="I272">
        <v>25.6</v>
      </c>
    </row>
    <row r="273" spans="1:10">
      <c r="A273">
        <v>268</v>
      </c>
      <c r="B273" t="s">
        <v>388</v>
      </c>
      <c r="C273" t="s">
        <v>381</v>
      </c>
      <c r="D273" t="s">
        <v>52</v>
      </c>
      <c r="E273">
        <v>10</v>
      </c>
      <c r="F273">
        <v>159</v>
      </c>
      <c r="G273">
        <v>227</v>
      </c>
      <c r="H273">
        <v>200.8</v>
      </c>
      <c r="I273">
        <v>25.087048450000001</v>
      </c>
      <c r="J273">
        <v>148</v>
      </c>
    </row>
    <row r="274" spans="1:10">
      <c r="A274">
        <v>269</v>
      </c>
      <c r="B274" t="s">
        <v>390</v>
      </c>
      <c r="C274" t="s">
        <v>381</v>
      </c>
      <c r="D274" t="s">
        <v>74</v>
      </c>
      <c r="E274">
        <v>11</v>
      </c>
      <c r="F274">
        <v>160</v>
      </c>
      <c r="G274">
        <v>222</v>
      </c>
      <c r="H274">
        <v>194.5</v>
      </c>
      <c r="I274">
        <v>22.377444000000001</v>
      </c>
      <c r="J274">
        <v>149</v>
      </c>
    </row>
    <row r="275" spans="1:10">
      <c r="A275">
        <v>270</v>
      </c>
      <c r="B275" t="s">
        <v>391</v>
      </c>
      <c r="C275" t="s">
        <v>381</v>
      </c>
      <c r="D275" t="s">
        <v>70</v>
      </c>
      <c r="E275">
        <v>10</v>
      </c>
      <c r="F275">
        <v>158</v>
      </c>
      <c r="G275">
        <v>227</v>
      </c>
      <c r="H275">
        <v>200.25</v>
      </c>
      <c r="I275">
        <v>26.375888610000001</v>
      </c>
      <c r="J275">
        <v>177</v>
      </c>
    </row>
    <row r="276" spans="1:10">
      <c r="A276">
        <v>271</v>
      </c>
      <c r="B276" t="s">
        <v>345</v>
      </c>
      <c r="C276" t="s">
        <v>58</v>
      </c>
      <c r="D276" t="s">
        <v>127</v>
      </c>
      <c r="E276">
        <v>11</v>
      </c>
      <c r="F276">
        <v>175</v>
      </c>
      <c r="G276">
        <v>182</v>
      </c>
      <c r="H276">
        <v>178.5</v>
      </c>
      <c r="I276">
        <v>3.5</v>
      </c>
    </row>
    <row r="277" spans="1:10">
      <c r="A277">
        <v>272</v>
      </c>
      <c r="B277" t="s">
        <v>470</v>
      </c>
      <c r="C277" t="s">
        <v>381</v>
      </c>
      <c r="D277" t="s">
        <v>77</v>
      </c>
      <c r="E277">
        <v>7</v>
      </c>
      <c r="F277">
        <v>157</v>
      </c>
      <c r="G277">
        <v>243</v>
      </c>
      <c r="H277">
        <v>210</v>
      </c>
      <c r="I277">
        <v>37.850583440000001</v>
      </c>
      <c r="J277">
        <v>234</v>
      </c>
    </row>
    <row r="278" spans="1:10">
      <c r="A278">
        <v>273</v>
      </c>
      <c r="B278" t="s">
        <v>308</v>
      </c>
      <c r="C278" t="s">
        <v>40</v>
      </c>
      <c r="D278" t="s">
        <v>127</v>
      </c>
      <c r="E278">
        <v>11</v>
      </c>
      <c r="F278">
        <v>182</v>
      </c>
      <c r="G278">
        <v>199</v>
      </c>
      <c r="H278">
        <v>190</v>
      </c>
      <c r="I278">
        <v>8.0311892020000002</v>
      </c>
    </row>
    <row r="279" spans="1:10">
      <c r="A279">
        <v>274</v>
      </c>
      <c r="B279" t="s">
        <v>255</v>
      </c>
      <c r="C279" t="s">
        <v>58</v>
      </c>
      <c r="D279" t="s">
        <v>170</v>
      </c>
      <c r="E279">
        <v>4</v>
      </c>
      <c r="F279">
        <v>170</v>
      </c>
      <c r="G279">
        <v>264</v>
      </c>
      <c r="H279">
        <v>208</v>
      </c>
      <c r="I279">
        <v>40.4310112</v>
      </c>
    </row>
    <row r="280" spans="1:10">
      <c r="A280">
        <v>275</v>
      </c>
      <c r="B280" t="s">
        <v>900</v>
      </c>
      <c r="C280" t="s">
        <v>65</v>
      </c>
      <c r="D280" t="s">
        <v>108</v>
      </c>
      <c r="E280">
        <v>7</v>
      </c>
      <c r="F280">
        <v>167</v>
      </c>
      <c r="G280">
        <v>198</v>
      </c>
      <c r="H280">
        <v>182.5</v>
      </c>
      <c r="I280">
        <v>15.5</v>
      </c>
    </row>
    <row r="281" spans="1:10">
      <c r="A281">
        <v>276</v>
      </c>
      <c r="B281" t="s">
        <v>286</v>
      </c>
      <c r="C281" t="s">
        <v>65</v>
      </c>
      <c r="D281" t="s">
        <v>102</v>
      </c>
      <c r="E281">
        <v>4</v>
      </c>
      <c r="F281">
        <v>177</v>
      </c>
      <c r="G281">
        <v>274</v>
      </c>
      <c r="H281">
        <v>210</v>
      </c>
      <c r="I281">
        <v>37.716044330000003</v>
      </c>
    </row>
    <row r="282" spans="1:10">
      <c r="A282">
        <v>277</v>
      </c>
      <c r="B282" t="s">
        <v>469</v>
      </c>
      <c r="C282" t="s">
        <v>372</v>
      </c>
      <c r="D282" t="s">
        <v>127</v>
      </c>
      <c r="E282">
        <v>11</v>
      </c>
      <c r="F282">
        <v>183</v>
      </c>
      <c r="G282">
        <v>216</v>
      </c>
      <c r="H282">
        <v>196.6</v>
      </c>
      <c r="I282">
        <v>11.16422859</v>
      </c>
      <c r="J282">
        <v>229</v>
      </c>
    </row>
    <row r="283" spans="1:10">
      <c r="A283">
        <v>278</v>
      </c>
      <c r="B283" t="s">
        <v>241</v>
      </c>
      <c r="C283" t="s">
        <v>43</v>
      </c>
      <c r="D283" t="s">
        <v>170</v>
      </c>
      <c r="E283">
        <v>4</v>
      </c>
      <c r="F283">
        <v>184</v>
      </c>
      <c r="G283">
        <v>289</v>
      </c>
      <c r="H283">
        <v>211.2</v>
      </c>
      <c r="I283">
        <v>39.137705599999997</v>
      </c>
    </row>
    <row r="284" spans="1:10">
      <c r="A284">
        <v>279</v>
      </c>
      <c r="B284" t="s">
        <v>452</v>
      </c>
      <c r="C284" t="s">
        <v>372</v>
      </c>
      <c r="D284" t="s">
        <v>44</v>
      </c>
      <c r="E284">
        <v>9</v>
      </c>
      <c r="F284">
        <v>180</v>
      </c>
      <c r="G284">
        <v>198</v>
      </c>
      <c r="H284">
        <v>189</v>
      </c>
      <c r="I284">
        <v>7.3484692279999999</v>
      </c>
      <c r="J284">
        <v>169</v>
      </c>
    </row>
    <row r="285" spans="1:10">
      <c r="A285">
        <v>280</v>
      </c>
      <c r="B285" t="s">
        <v>901</v>
      </c>
      <c r="C285" t="s">
        <v>58</v>
      </c>
      <c r="D285" t="s">
        <v>52</v>
      </c>
      <c r="E285">
        <v>10</v>
      </c>
      <c r="F285">
        <v>176</v>
      </c>
      <c r="G285">
        <v>191</v>
      </c>
      <c r="H285">
        <v>183.5</v>
      </c>
      <c r="I285">
        <v>7.5</v>
      </c>
    </row>
    <row r="286" spans="1:10">
      <c r="A286">
        <v>281</v>
      </c>
      <c r="B286" t="s">
        <v>242</v>
      </c>
      <c r="C286" t="s">
        <v>65</v>
      </c>
      <c r="D286" t="s">
        <v>119</v>
      </c>
      <c r="E286">
        <v>9</v>
      </c>
      <c r="F286">
        <v>170</v>
      </c>
      <c r="G286">
        <v>282</v>
      </c>
      <c r="H286">
        <v>217.33333329999999</v>
      </c>
      <c r="I286">
        <v>47.338027940000003</v>
      </c>
    </row>
    <row r="287" spans="1:10">
      <c r="A287">
        <v>282</v>
      </c>
      <c r="B287" t="s">
        <v>300</v>
      </c>
      <c r="C287" t="s">
        <v>40</v>
      </c>
      <c r="D287" t="s">
        <v>46</v>
      </c>
      <c r="E287">
        <v>6</v>
      </c>
      <c r="F287">
        <v>176</v>
      </c>
      <c r="G287">
        <v>194</v>
      </c>
      <c r="H287">
        <v>185</v>
      </c>
      <c r="I287">
        <v>9</v>
      </c>
    </row>
    <row r="288" spans="1:10">
      <c r="A288">
        <v>283</v>
      </c>
      <c r="B288" t="s">
        <v>259</v>
      </c>
      <c r="C288" t="s">
        <v>65</v>
      </c>
      <c r="D288" t="s">
        <v>91</v>
      </c>
      <c r="E288">
        <v>8</v>
      </c>
      <c r="F288">
        <v>178</v>
      </c>
      <c r="G288">
        <v>299</v>
      </c>
      <c r="H288">
        <v>223.66666670000001</v>
      </c>
      <c r="I288">
        <v>53.66770185</v>
      </c>
    </row>
    <row r="289" spans="1:10">
      <c r="A289">
        <v>284</v>
      </c>
      <c r="B289" t="s">
        <v>395</v>
      </c>
      <c r="C289" t="s">
        <v>381</v>
      </c>
      <c r="D289" t="s">
        <v>63</v>
      </c>
      <c r="E289">
        <v>9</v>
      </c>
      <c r="F289">
        <v>178</v>
      </c>
      <c r="G289">
        <v>225</v>
      </c>
      <c r="H289">
        <v>203</v>
      </c>
      <c r="I289">
        <v>17.734147849999999</v>
      </c>
      <c r="J289">
        <v>183</v>
      </c>
    </row>
    <row r="290" spans="1:10">
      <c r="A290">
        <v>285</v>
      </c>
      <c r="B290" t="s">
        <v>278</v>
      </c>
      <c r="C290" t="s">
        <v>58</v>
      </c>
      <c r="D290" t="s">
        <v>70</v>
      </c>
      <c r="E290">
        <v>10</v>
      </c>
      <c r="F290">
        <v>191</v>
      </c>
      <c r="G290">
        <v>196</v>
      </c>
      <c r="H290">
        <v>193.33333329999999</v>
      </c>
      <c r="I290">
        <v>2.0548046680000001</v>
      </c>
    </row>
    <row r="291" spans="1:10">
      <c r="A291">
        <v>286</v>
      </c>
      <c r="B291" t="s">
        <v>318</v>
      </c>
      <c r="C291" t="s">
        <v>58</v>
      </c>
      <c r="D291" t="s">
        <v>89</v>
      </c>
      <c r="E291">
        <v>4</v>
      </c>
      <c r="F291">
        <v>179</v>
      </c>
      <c r="G291">
        <v>267</v>
      </c>
      <c r="H291">
        <v>223</v>
      </c>
      <c r="I291">
        <v>44</v>
      </c>
    </row>
    <row r="292" spans="1:10">
      <c r="A292">
        <v>287</v>
      </c>
      <c r="B292" t="s">
        <v>269</v>
      </c>
      <c r="C292" t="s">
        <v>58</v>
      </c>
      <c r="D292" t="s">
        <v>96</v>
      </c>
      <c r="E292">
        <v>5</v>
      </c>
      <c r="F292">
        <v>185</v>
      </c>
      <c r="G292">
        <v>197</v>
      </c>
      <c r="H292">
        <v>191</v>
      </c>
      <c r="I292">
        <v>6</v>
      </c>
    </row>
    <row r="293" spans="1:10">
      <c r="A293">
        <v>288</v>
      </c>
      <c r="B293" t="s">
        <v>902</v>
      </c>
      <c r="C293" t="s">
        <v>40</v>
      </c>
      <c r="D293" t="s">
        <v>74</v>
      </c>
      <c r="E293">
        <v>11</v>
      </c>
      <c r="F293">
        <v>188</v>
      </c>
      <c r="G293">
        <v>195</v>
      </c>
      <c r="H293">
        <v>191.5</v>
      </c>
      <c r="I293">
        <v>3.5</v>
      </c>
    </row>
    <row r="294" spans="1:10">
      <c r="A294">
        <v>289</v>
      </c>
      <c r="B294" t="s">
        <v>903</v>
      </c>
      <c r="C294" t="s">
        <v>58</v>
      </c>
      <c r="D294" t="s">
        <v>170</v>
      </c>
      <c r="E294">
        <v>4</v>
      </c>
      <c r="F294">
        <v>191</v>
      </c>
      <c r="G294">
        <v>200</v>
      </c>
      <c r="H294">
        <v>195</v>
      </c>
      <c r="I294">
        <v>3.7416573870000001</v>
      </c>
    </row>
    <row r="295" spans="1:10">
      <c r="A295">
        <v>290</v>
      </c>
      <c r="B295" t="s">
        <v>904</v>
      </c>
      <c r="C295" t="s">
        <v>40</v>
      </c>
      <c r="D295" t="s">
        <v>41</v>
      </c>
      <c r="E295">
        <v>6</v>
      </c>
      <c r="F295">
        <v>191</v>
      </c>
      <c r="G295">
        <v>194</v>
      </c>
      <c r="H295">
        <v>192.5</v>
      </c>
      <c r="I295">
        <v>1.5</v>
      </c>
    </row>
    <row r="296" spans="1:10">
      <c r="A296">
        <v>291</v>
      </c>
      <c r="B296" t="s">
        <v>301</v>
      </c>
      <c r="C296" t="s">
        <v>40</v>
      </c>
      <c r="D296" t="s">
        <v>48</v>
      </c>
      <c r="E296">
        <v>10</v>
      </c>
      <c r="F296">
        <v>192</v>
      </c>
      <c r="G296">
        <v>286</v>
      </c>
      <c r="H296">
        <v>224.33333329999999</v>
      </c>
      <c r="I296">
        <v>43.622114680000003</v>
      </c>
    </row>
    <row r="297" spans="1:10">
      <c r="A297">
        <v>292</v>
      </c>
      <c r="B297" t="s">
        <v>317</v>
      </c>
      <c r="C297" t="s">
        <v>58</v>
      </c>
      <c r="D297" t="s">
        <v>96</v>
      </c>
      <c r="E297">
        <v>5</v>
      </c>
      <c r="F297">
        <v>187</v>
      </c>
      <c r="G297">
        <v>284</v>
      </c>
      <c r="H297">
        <v>235.5</v>
      </c>
      <c r="I297">
        <v>48.5</v>
      </c>
    </row>
    <row r="298" spans="1:10">
      <c r="A298">
        <v>293</v>
      </c>
      <c r="B298" t="s">
        <v>389</v>
      </c>
      <c r="C298" t="s">
        <v>381</v>
      </c>
      <c r="D298" t="s">
        <v>46</v>
      </c>
      <c r="E298">
        <v>6</v>
      </c>
      <c r="F298">
        <v>192</v>
      </c>
      <c r="G298">
        <v>238</v>
      </c>
      <c r="H298">
        <v>215.75</v>
      </c>
      <c r="I298">
        <v>21.335123620000001</v>
      </c>
      <c r="J298">
        <v>201</v>
      </c>
    </row>
    <row r="299" spans="1:10">
      <c r="A299">
        <v>294</v>
      </c>
      <c r="B299" t="s">
        <v>905</v>
      </c>
      <c r="C299" t="s">
        <v>58</v>
      </c>
      <c r="D299" t="s">
        <v>175</v>
      </c>
      <c r="E299">
        <v>11</v>
      </c>
      <c r="F299">
        <v>192</v>
      </c>
      <c r="G299">
        <v>197</v>
      </c>
      <c r="H299">
        <v>194.5</v>
      </c>
      <c r="I299">
        <v>2.5</v>
      </c>
    </row>
    <row r="300" spans="1:10">
      <c r="A300">
        <v>295</v>
      </c>
      <c r="B300" t="s">
        <v>396</v>
      </c>
      <c r="C300" t="s">
        <v>381</v>
      </c>
      <c r="D300" t="s">
        <v>54</v>
      </c>
      <c r="E300">
        <v>9</v>
      </c>
      <c r="F300">
        <v>191</v>
      </c>
      <c r="G300">
        <v>232</v>
      </c>
      <c r="H300">
        <v>212.75</v>
      </c>
      <c r="I300">
        <v>17.597940220000002</v>
      </c>
      <c r="J300">
        <v>190</v>
      </c>
    </row>
    <row r="301" spans="1:10">
      <c r="A301">
        <v>296</v>
      </c>
      <c r="B301" t="s">
        <v>316</v>
      </c>
      <c r="C301" t="s">
        <v>65</v>
      </c>
      <c r="D301" t="s">
        <v>59</v>
      </c>
      <c r="E301">
        <v>9</v>
      </c>
      <c r="F301">
        <v>196</v>
      </c>
      <c r="G301">
        <v>198</v>
      </c>
      <c r="H301">
        <v>197</v>
      </c>
      <c r="I301">
        <v>1</v>
      </c>
    </row>
    <row r="302" spans="1:10">
      <c r="A302">
        <v>297</v>
      </c>
      <c r="B302" t="s">
        <v>279</v>
      </c>
      <c r="C302" t="s">
        <v>65</v>
      </c>
      <c r="D302" t="s">
        <v>89</v>
      </c>
      <c r="E302">
        <v>4</v>
      </c>
      <c r="F302">
        <v>194</v>
      </c>
      <c r="G302">
        <v>244</v>
      </c>
      <c r="H302">
        <v>219</v>
      </c>
      <c r="I302">
        <v>25</v>
      </c>
      <c r="J302">
        <v>192</v>
      </c>
    </row>
    <row r="303" spans="1:10">
      <c r="A303">
        <v>298</v>
      </c>
      <c r="B303" t="s">
        <v>462</v>
      </c>
      <c r="C303" t="s">
        <v>372</v>
      </c>
      <c r="D303" t="s">
        <v>77</v>
      </c>
      <c r="E303">
        <v>7</v>
      </c>
      <c r="F303">
        <v>194</v>
      </c>
      <c r="G303">
        <v>241</v>
      </c>
      <c r="H303">
        <v>217.5</v>
      </c>
      <c r="I303">
        <v>23.5</v>
      </c>
      <c r="J303">
        <v>211</v>
      </c>
    </row>
    <row r="304" spans="1:10">
      <c r="A304">
        <v>299</v>
      </c>
      <c r="B304" t="s">
        <v>204</v>
      </c>
      <c r="C304" t="s">
        <v>43</v>
      </c>
      <c r="D304" t="s">
        <v>127</v>
      </c>
      <c r="E304">
        <v>11</v>
      </c>
      <c r="F304">
        <v>195</v>
      </c>
      <c r="G304">
        <v>283</v>
      </c>
      <c r="H304">
        <v>226</v>
      </c>
      <c r="I304">
        <v>40.356742519999997</v>
      </c>
      <c r="J304">
        <v>193</v>
      </c>
    </row>
    <row r="305" spans="1:10">
      <c r="A305">
        <v>300</v>
      </c>
      <c r="B305" t="s">
        <v>451</v>
      </c>
      <c r="C305" t="s">
        <v>381</v>
      </c>
      <c r="D305" t="s">
        <v>48</v>
      </c>
      <c r="E305">
        <v>10</v>
      </c>
      <c r="F305">
        <v>195</v>
      </c>
      <c r="G305">
        <v>224</v>
      </c>
      <c r="H305">
        <v>213.66666670000001</v>
      </c>
      <c r="I305">
        <v>13.22455628</v>
      </c>
      <c r="J305">
        <v>167</v>
      </c>
    </row>
    <row r="306" spans="1:10">
      <c r="A306">
        <v>301</v>
      </c>
      <c r="B306" t="s">
        <v>331</v>
      </c>
      <c r="C306" t="s">
        <v>43</v>
      </c>
      <c r="D306" t="s">
        <v>175</v>
      </c>
      <c r="E306">
        <v>11</v>
      </c>
      <c r="F306">
        <v>202</v>
      </c>
      <c r="G306">
        <v>266</v>
      </c>
      <c r="H306">
        <v>234</v>
      </c>
      <c r="I306">
        <v>32</v>
      </c>
    </row>
    <row r="307" spans="1:10">
      <c r="A307">
        <v>302</v>
      </c>
      <c r="B307" t="s">
        <v>368</v>
      </c>
      <c r="C307" t="s">
        <v>43</v>
      </c>
      <c r="D307" t="s">
        <v>108</v>
      </c>
      <c r="E307">
        <v>7</v>
      </c>
      <c r="F307">
        <v>204</v>
      </c>
      <c r="G307">
        <v>294</v>
      </c>
      <c r="H307">
        <v>249</v>
      </c>
      <c r="I307">
        <v>45</v>
      </c>
    </row>
    <row r="308" spans="1:10">
      <c r="A308">
        <v>303</v>
      </c>
      <c r="B308" t="s">
        <v>471</v>
      </c>
      <c r="C308" t="s">
        <v>381</v>
      </c>
      <c r="D308" t="s">
        <v>105</v>
      </c>
      <c r="E308">
        <v>4</v>
      </c>
      <c r="F308">
        <v>229</v>
      </c>
      <c r="G308">
        <v>253</v>
      </c>
      <c r="H308">
        <v>241</v>
      </c>
      <c r="I308">
        <v>12</v>
      </c>
      <c r="J308">
        <v>232</v>
      </c>
    </row>
    <row r="309" spans="1:10">
      <c r="A309">
        <v>304</v>
      </c>
      <c r="B309" t="s">
        <v>449</v>
      </c>
      <c r="C309" t="s">
        <v>381</v>
      </c>
      <c r="D309" t="s">
        <v>179</v>
      </c>
      <c r="E309">
        <v>5</v>
      </c>
      <c r="F309">
        <v>231</v>
      </c>
      <c r="G309">
        <v>275</v>
      </c>
      <c r="H309">
        <v>253</v>
      </c>
      <c r="I309">
        <v>22</v>
      </c>
      <c r="J309">
        <v>182</v>
      </c>
    </row>
    <row r="310" spans="1:10">
      <c r="A310">
        <v>305</v>
      </c>
      <c r="B310" t="s">
        <v>906</v>
      </c>
      <c r="C310" t="s">
        <v>381</v>
      </c>
      <c r="D310" t="s">
        <v>56</v>
      </c>
      <c r="E310">
        <v>12</v>
      </c>
      <c r="F310">
        <v>232</v>
      </c>
      <c r="G310">
        <v>280</v>
      </c>
      <c r="H310">
        <v>256</v>
      </c>
      <c r="I310">
        <v>24</v>
      </c>
    </row>
    <row r="311" spans="1:10">
      <c r="A311">
        <v>306</v>
      </c>
      <c r="B311" t="s">
        <v>474</v>
      </c>
      <c r="C311" t="s">
        <v>381</v>
      </c>
      <c r="D311" t="s">
        <v>96</v>
      </c>
      <c r="E311">
        <v>5</v>
      </c>
      <c r="F311">
        <v>233</v>
      </c>
      <c r="G311">
        <v>265</v>
      </c>
      <c r="H311">
        <v>249</v>
      </c>
      <c r="I311">
        <v>16</v>
      </c>
      <c r="J311">
        <v>246</v>
      </c>
    </row>
    <row r="312" spans="1:10">
      <c r="A312">
        <v>307</v>
      </c>
      <c r="B312" t="s">
        <v>468</v>
      </c>
      <c r="C312" t="s">
        <v>381</v>
      </c>
      <c r="D312" t="s">
        <v>41</v>
      </c>
      <c r="E312">
        <v>6</v>
      </c>
      <c r="F312">
        <v>235</v>
      </c>
      <c r="G312">
        <v>259</v>
      </c>
      <c r="H312">
        <v>247</v>
      </c>
      <c r="I312">
        <v>12</v>
      </c>
      <c r="J312">
        <v>231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Notes</vt:lpstr>
      <vt:lpstr>User Input</vt:lpstr>
      <vt:lpstr>War Room</vt:lpstr>
      <vt:lpstr>Cheat Sheet</vt:lpstr>
      <vt:lpstr>Projections</vt:lpstr>
      <vt:lpstr>Tiers</vt:lpstr>
      <vt:lpstr>Razzball Rankings</vt:lpstr>
      <vt:lpstr>Razzball Projections</vt:lpstr>
      <vt:lpstr>Fantasy Pros ECR</vt:lpstr>
      <vt:lpstr>Fantasy Pros ADP</vt:lpstr>
      <vt:lpstr>numberFire DST-K FP</vt:lpstr>
    </vt:vector>
  </TitlesOfParts>
  <Company>Whitman, Requardt, &amp; Associates, LLP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Kern, Nicolas</dc:creator>
  <cp:lastModifiedBy>Nicolas Kern</cp:lastModifiedBy>
  <dcterms:created xsi:type="dcterms:W3CDTF">2014-08-20T15:04:22Z</dcterms:created>
  <dcterms:modified xsi:type="dcterms:W3CDTF">2014-08-26T22:32:02Z</dcterms:modified>
</cp:coreProperties>
</file>